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CD RATIO BANK WISE" sheetId="6" r:id="rId1"/>
  </sheets>
  <externalReferences>
    <externalReference r:id="rId2"/>
  </externalReferences>
  <calcPr calcId="152511"/>
</workbook>
</file>

<file path=xl/calcChain.xml><?xml version="1.0" encoding="utf-8"?>
<calcChain xmlns="http://schemas.openxmlformats.org/spreadsheetml/2006/main">
  <c r="L60" i="6" l="1"/>
  <c r="G60" i="6"/>
  <c r="K58" i="6"/>
  <c r="J58" i="6"/>
  <c r="O58" i="6" s="1"/>
  <c r="I58" i="6"/>
  <c r="N58" i="6" s="1"/>
  <c r="H58" i="6"/>
  <c r="L58" i="6" s="1"/>
  <c r="E58" i="6"/>
  <c r="F58" i="6" s="1"/>
  <c r="D58" i="6"/>
  <c r="C58" i="6"/>
  <c r="G58" i="6" s="1"/>
  <c r="O57" i="6"/>
  <c r="Q57" i="6" s="1"/>
  <c r="N57" i="6"/>
  <c r="M57" i="6"/>
  <c r="L57" i="6"/>
  <c r="K57" i="6"/>
  <c r="G57" i="6"/>
  <c r="F57" i="6"/>
  <c r="O56" i="6"/>
  <c r="Q56" i="6" s="1"/>
  <c r="N56" i="6"/>
  <c r="M56" i="6"/>
  <c r="L56" i="6"/>
  <c r="K56" i="6"/>
  <c r="G56" i="6"/>
  <c r="F56" i="6"/>
  <c r="O55" i="6"/>
  <c r="Q55" i="6" s="1"/>
  <c r="N55" i="6"/>
  <c r="M55" i="6"/>
  <c r="L55" i="6"/>
  <c r="K55" i="6"/>
  <c r="G55" i="6"/>
  <c r="F55" i="6"/>
  <c r="O54" i="6"/>
  <c r="Q54" i="6" s="1"/>
  <c r="N54" i="6"/>
  <c r="M54" i="6"/>
  <c r="L54" i="6"/>
  <c r="K54" i="6"/>
  <c r="G54" i="6"/>
  <c r="F54" i="6"/>
  <c r="O53" i="6"/>
  <c r="Q53" i="6" s="1"/>
  <c r="N53" i="6"/>
  <c r="M53" i="6"/>
  <c r="L53" i="6"/>
  <c r="K53" i="6"/>
  <c r="G53" i="6"/>
  <c r="F53" i="6"/>
  <c r="O52" i="6"/>
  <c r="Q52" i="6" s="1"/>
  <c r="N52" i="6"/>
  <c r="M52" i="6"/>
  <c r="L52" i="6"/>
  <c r="K52" i="6"/>
  <c r="G52" i="6"/>
  <c r="F52" i="6"/>
  <c r="J51" i="6"/>
  <c r="O51" i="6" s="1"/>
  <c r="I51" i="6"/>
  <c r="N51" i="6" s="1"/>
  <c r="H51" i="6"/>
  <c r="L51" i="6" s="1"/>
  <c r="F51" i="6"/>
  <c r="E51" i="6"/>
  <c r="D51" i="6"/>
  <c r="C51" i="6"/>
  <c r="G51" i="6" s="1"/>
  <c r="Q50" i="6"/>
  <c r="O50" i="6"/>
  <c r="N50" i="6"/>
  <c r="M50" i="6"/>
  <c r="L50" i="6"/>
  <c r="K50" i="6"/>
  <c r="G50" i="6"/>
  <c r="F50" i="6"/>
  <c r="Q49" i="6"/>
  <c r="O49" i="6"/>
  <c r="N49" i="6"/>
  <c r="M49" i="6"/>
  <c r="L49" i="6"/>
  <c r="K49" i="6"/>
  <c r="G49" i="6"/>
  <c r="F49" i="6"/>
  <c r="Q48" i="6"/>
  <c r="O48" i="6"/>
  <c r="N48" i="6"/>
  <c r="M48" i="6"/>
  <c r="L48" i="6"/>
  <c r="K48" i="6"/>
  <c r="G48" i="6"/>
  <c r="F48" i="6"/>
  <c r="Q47" i="6"/>
  <c r="O47" i="6"/>
  <c r="N47" i="6"/>
  <c r="M47" i="6"/>
  <c r="L47" i="6"/>
  <c r="K47" i="6"/>
  <c r="G47" i="6"/>
  <c r="F47" i="6"/>
  <c r="Q46" i="6"/>
  <c r="O46" i="6"/>
  <c r="N46" i="6"/>
  <c r="M46" i="6"/>
  <c r="L46" i="6"/>
  <c r="K46" i="6"/>
  <c r="G46" i="6"/>
  <c r="F46" i="6"/>
  <c r="Q45" i="6"/>
  <c r="O45" i="6"/>
  <c r="N45" i="6"/>
  <c r="M45" i="6"/>
  <c r="L45" i="6"/>
  <c r="K45" i="6"/>
  <c r="G45" i="6"/>
  <c r="F45" i="6"/>
  <c r="Q44" i="6"/>
  <c r="O44" i="6"/>
  <c r="N44" i="6"/>
  <c r="M44" i="6"/>
  <c r="L44" i="6"/>
  <c r="K44" i="6"/>
  <c r="G44" i="6"/>
  <c r="F44" i="6"/>
  <c r="Q43" i="6"/>
  <c r="O43" i="6"/>
  <c r="N43" i="6"/>
  <c r="M43" i="6"/>
  <c r="L43" i="6"/>
  <c r="K43" i="6"/>
  <c r="G43" i="6"/>
  <c r="F43" i="6"/>
  <c r="J42" i="6"/>
  <c r="O42" i="6" s="1"/>
  <c r="I42" i="6"/>
  <c r="H42" i="6"/>
  <c r="L42" i="6" s="1"/>
  <c r="F42" i="6"/>
  <c r="E42" i="6"/>
  <c r="D42" i="6"/>
  <c r="N42" i="6" s="1"/>
  <c r="C42" i="6"/>
  <c r="G42" i="6" s="1"/>
  <c r="Q41" i="6"/>
  <c r="O41" i="6"/>
  <c r="N41" i="6"/>
  <c r="M41" i="6"/>
  <c r="L41" i="6"/>
  <c r="K41" i="6"/>
  <c r="G41" i="6"/>
  <c r="F41" i="6"/>
  <c r="J40" i="6"/>
  <c r="O40" i="6" s="1"/>
  <c r="I40" i="6"/>
  <c r="H40" i="6"/>
  <c r="L40" i="6" s="1"/>
  <c r="F40" i="6"/>
  <c r="E40" i="6"/>
  <c r="D40" i="6"/>
  <c r="N40" i="6" s="1"/>
  <c r="C40" i="6"/>
  <c r="G40" i="6" s="1"/>
  <c r="Q39" i="6"/>
  <c r="O39" i="6"/>
  <c r="N39" i="6"/>
  <c r="M39" i="6"/>
  <c r="L39" i="6"/>
  <c r="K39" i="6"/>
  <c r="G39" i="6"/>
  <c r="F39" i="6"/>
  <c r="J38" i="6"/>
  <c r="O38" i="6" s="1"/>
  <c r="I38" i="6"/>
  <c r="H38" i="6"/>
  <c r="L38" i="6" s="1"/>
  <c r="F38" i="6"/>
  <c r="E38" i="6"/>
  <c r="D38" i="6"/>
  <c r="N38" i="6" s="1"/>
  <c r="C38" i="6"/>
  <c r="G38" i="6" s="1"/>
  <c r="Q37" i="6"/>
  <c r="O37" i="6"/>
  <c r="N37" i="6"/>
  <c r="M37" i="6"/>
  <c r="L37" i="6"/>
  <c r="K37" i="6"/>
  <c r="G37" i="6"/>
  <c r="F37" i="6"/>
  <c r="Q36" i="6"/>
  <c r="O36" i="6"/>
  <c r="N36" i="6"/>
  <c r="M36" i="6"/>
  <c r="L36" i="6"/>
  <c r="K36" i="6"/>
  <c r="G36" i="6"/>
  <c r="F36" i="6"/>
  <c r="Q35" i="6"/>
  <c r="O35" i="6"/>
  <c r="N35" i="6"/>
  <c r="M35" i="6"/>
  <c r="L35" i="6"/>
  <c r="K35" i="6"/>
  <c r="G35" i="6"/>
  <c r="F35" i="6"/>
  <c r="Q34" i="6"/>
  <c r="O34" i="6"/>
  <c r="N34" i="6"/>
  <c r="M34" i="6"/>
  <c r="L34" i="6"/>
  <c r="K34" i="6"/>
  <c r="G34" i="6"/>
  <c r="F34" i="6"/>
  <c r="Q33" i="6"/>
  <c r="O33" i="6"/>
  <c r="N33" i="6"/>
  <c r="M33" i="6"/>
  <c r="L33" i="6"/>
  <c r="K33" i="6"/>
  <c r="G33" i="6"/>
  <c r="F33" i="6"/>
  <c r="Q32" i="6"/>
  <c r="O32" i="6"/>
  <c r="N32" i="6"/>
  <c r="M32" i="6"/>
  <c r="L32" i="6"/>
  <c r="K32" i="6"/>
  <c r="G32" i="6"/>
  <c r="F32" i="6"/>
  <c r="Q31" i="6"/>
  <c r="O31" i="6"/>
  <c r="N31" i="6"/>
  <c r="M31" i="6"/>
  <c r="L31" i="6"/>
  <c r="K31" i="6"/>
  <c r="G31" i="6"/>
  <c r="F31" i="6"/>
  <c r="Q30" i="6"/>
  <c r="O30" i="6"/>
  <c r="N30" i="6"/>
  <c r="M30" i="6"/>
  <c r="L30" i="6"/>
  <c r="K30" i="6"/>
  <c r="G30" i="6"/>
  <c r="F30" i="6"/>
  <c r="Q29" i="6"/>
  <c r="O29" i="6"/>
  <c r="N29" i="6"/>
  <c r="M29" i="6"/>
  <c r="L29" i="6"/>
  <c r="K29" i="6"/>
  <c r="G29" i="6"/>
  <c r="F29" i="6"/>
  <c r="Q28" i="6"/>
  <c r="O28" i="6"/>
  <c r="N28" i="6"/>
  <c r="M28" i="6"/>
  <c r="L28" i="6"/>
  <c r="K28" i="6"/>
  <c r="G28" i="6"/>
  <c r="F28" i="6"/>
  <c r="Q27" i="6"/>
  <c r="O27" i="6"/>
  <c r="N27" i="6"/>
  <c r="M27" i="6"/>
  <c r="L27" i="6"/>
  <c r="K27" i="6"/>
  <c r="G27" i="6"/>
  <c r="F27" i="6"/>
  <c r="Q26" i="6"/>
  <c r="O26" i="6"/>
  <c r="N26" i="6"/>
  <c r="M26" i="6"/>
  <c r="L26" i="6"/>
  <c r="K26" i="6"/>
  <c r="G26" i="6"/>
  <c r="F26" i="6"/>
  <c r="Q25" i="6"/>
  <c r="O25" i="6"/>
  <c r="N25" i="6"/>
  <c r="M25" i="6"/>
  <c r="L25" i="6"/>
  <c r="K25" i="6"/>
  <c r="G25" i="6"/>
  <c r="F25" i="6"/>
  <c r="Q24" i="6"/>
  <c r="O24" i="6"/>
  <c r="N24" i="6"/>
  <c r="M24" i="6"/>
  <c r="L24" i="6"/>
  <c r="K24" i="6"/>
  <c r="G24" i="6"/>
  <c r="F24" i="6"/>
  <c r="Q23" i="6"/>
  <c r="O23" i="6"/>
  <c r="N23" i="6"/>
  <c r="M23" i="6"/>
  <c r="L23" i="6"/>
  <c r="K23" i="6"/>
  <c r="G23" i="6"/>
  <c r="F23" i="6"/>
  <c r="Q22" i="6"/>
  <c r="O22" i="6"/>
  <c r="N22" i="6"/>
  <c r="M22" i="6"/>
  <c r="L22" i="6"/>
  <c r="K22" i="6"/>
  <c r="G22" i="6"/>
  <c r="F22" i="6"/>
  <c r="Q21" i="6"/>
  <c r="O21" i="6"/>
  <c r="N21" i="6"/>
  <c r="M21" i="6"/>
  <c r="L21" i="6"/>
  <c r="K21" i="6"/>
  <c r="G21" i="6"/>
  <c r="F21" i="6"/>
  <c r="Q20" i="6"/>
  <c r="O20" i="6"/>
  <c r="N20" i="6"/>
  <c r="M20" i="6"/>
  <c r="L20" i="6"/>
  <c r="K20" i="6"/>
  <c r="G20" i="6"/>
  <c r="F20" i="6"/>
  <c r="Q19" i="6"/>
  <c r="O19" i="6"/>
  <c r="N19" i="6"/>
  <c r="M19" i="6"/>
  <c r="L19" i="6"/>
  <c r="K19" i="6"/>
  <c r="G19" i="6"/>
  <c r="F19" i="6"/>
  <c r="J18" i="6"/>
  <c r="J59" i="6" s="1"/>
  <c r="I18" i="6"/>
  <c r="I59" i="6" s="1"/>
  <c r="H18" i="6"/>
  <c r="H59" i="6" s="1"/>
  <c r="F18" i="6"/>
  <c r="E18" i="6"/>
  <c r="E59" i="6" s="1"/>
  <c r="D18" i="6"/>
  <c r="D59" i="6" s="1"/>
  <c r="C18" i="6"/>
  <c r="C59" i="6" s="1"/>
  <c r="G59" i="6" s="1"/>
  <c r="Q17" i="6"/>
  <c r="O17" i="6"/>
  <c r="N17" i="6"/>
  <c r="M17" i="6"/>
  <c r="L17" i="6"/>
  <c r="K17" i="6"/>
  <c r="G17" i="6"/>
  <c r="F17" i="6"/>
  <c r="Q16" i="6"/>
  <c r="O16" i="6"/>
  <c r="N16" i="6"/>
  <c r="M16" i="6"/>
  <c r="L16" i="6"/>
  <c r="K16" i="6"/>
  <c r="G16" i="6"/>
  <c r="F16" i="6"/>
  <c r="Q15" i="6"/>
  <c r="O15" i="6"/>
  <c r="N15" i="6"/>
  <c r="M15" i="6"/>
  <c r="L15" i="6"/>
  <c r="K15" i="6"/>
  <c r="G15" i="6"/>
  <c r="F15" i="6"/>
  <c r="Q14" i="6"/>
  <c r="O14" i="6"/>
  <c r="N14" i="6"/>
  <c r="M14" i="6"/>
  <c r="L14" i="6"/>
  <c r="K14" i="6"/>
  <c r="G14" i="6"/>
  <c r="F14" i="6"/>
  <c r="Q13" i="6"/>
  <c r="O13" i="6"/>
  <c r="N13" i="6"/>
  <c r="M13" i="6"/>
  <c r="L13" i="6"/>
  <c r="K13" i="6"/>
  <c r="G13" i="6"/>
  <c r="F13" i="6"/>
  <c r="Q12" i="6"/>
  <c r="O12" i="6"/>
  <c r="N12" i="6"/>
  <c r="M12" i="6"/>
  <c r="L12" i="6"/>
  <c r="K12" i="6"/>
  <c r="G12" i="6"/>
  <c r="F12" i="6"/>
  <c r="Q11" i="6"/>
  <c r="O11" i="6"/>
  <c r="N11" i="6"/>
  <c r="M11" i="6"/>
  <c r="L11" i="6"/>
  <c r="K11" i="6"/>
  <c r="G11" i="6"/>
  <c r="F11" i="6"/>
  <c r="Q10" i="6"/>
  <c r="O10" i="6"/>
  <c r="N10" i="6"/>
  <c r="M10" i="6"/>
  <c r="L10" i="6"/>
  <c r="K10" i="6"/>
  <c r="G10" i="6"/>
  <c r="F10" i="6"/>
  <c r="Q9" i="6"/>
  <c r="O9" i="6"/>
  <c r="N9" i="6"/>
  <c r="M9" i="6"/>
  <c r="L9" i="6"/>
  <c r="K9" i="6"/>
  <c r="G9" i="6"/>
  <c r="F9" i="6"/>
  <c r="Q8" i="6"/>
  <c r="O8" i="6"/>
  <c r="N8" i="6"/>
  <c r="M8" i="6"/>
  <c r="L8" i="6"/>
  <c r="K8" i="6"/>
  <c r="G8" i="6"/>
  <c r="F8" i="6"/>
  <c r="Q7" i="6"/>
  <c r="O7" i="6"/>
  <c r="N7" i="6"/>
  <c r="M7" i="6"/>
  <c r="L7" i="6"/>
  <c r="K7" i="6"/>
  <c r="G7" i="6"/>
  <c r="F7" i="6"/>
  <c r="Q6" i="6"/>
  <c r="O6" i="6"/>
  <c r="N6" i="6"/>
  <c r="M6" i="6"/>
  <c r="L6" i="6"/>
  <c r="K6" i="6"/>
  <c r="G6" i="6"/>
  <c r="F6" i="6"/>
  <c r="I5" i="6"/>
  <c r="E5" i="6"/>
  <c r="D5" i="6"/>
  <c r="C5" i="6"/>
  <c r="J4" i="6"/>
  <c r="O4" i="6" s="1"/>
  <c r="O5" i="6" s="1"/>
  <c r="I4" i="6"/>
  <c r="N4" i="6" s="1"/>
  <c r="N5" i="6" s="1"/>
  <c r="H4" i="6"/>
  <c r="M4" i="6" s="1"/>
  <c r="M5" i="6" s="1"/>
  <c r="F4" i="6"/>
  <c r="K4" i="6" s="1"/>
  <c r="P4" i="6" s="1"/>
  <c r="F59" i="6" l="1"/>
  <c r="L59" i="6"/>
  <c r="M59" i="6"/>
  <c r="O59" i="6"/>
  <c r="Q59" i="6" s="1"/>
  <c r="K59" i="6"/>
  <c r="N59" i="6"/>
  <c r="H5" i="6"/>
  <c r="J5" i="6"/>
  <c r="G18" i="6"/>
  <c r="K18" i="6"/>
  <c r="M18" i="6"/>
  <c r="O18" i="6"/>
  <c r="K38" i="6"/>
  <c r="M38" i="6"/>
  <c r="Q38" i="6" s="1"/>
  <c r="K40" i="6"/>
  <c r="M40" i="6"/>
  <c r="Q40" i="6" s="1"/>
  <c r="K42" i="6"/>
  <c r="M42" i="6"/>
  <c r="Q42" i="6" s="1"/>
  <c r="K51" i="6"/>
  <c r="M51" i="6"/>
  <c r="Q51" i="6" s="1"/>
  <c r="M58" i="6"/>
  <c r="Q58" i="6" s="1"/>
  <c r="L18" i="6"/>
  <c r="N18" i="6"/>
  <c r="Q18" i="6" l="1"/>
</calcChain>
</file>

<file path=xl/sharedStrings.xml><?xml version="1.0" encoding="utf-8"?>
<sst xmlns="http://schemas.openxmlformats.org/spreadsheetml/2006/main" count="72" uniqueCount="70">
  <si>
    <t>CENTRAL BANK OF INDIA</t>
  </si>
  <si>
    <t xml:space="preserve"> DEC. 2023</t>
  </si>
  <si>
    <t>SNo.</t>
  </si>
  <si>
    <t>NAME OF THE BANK</t>
  </si>
  <si>
    <t>As on  31ST MAR 23</t>
  </si>
  <si>
    <t>As on 31ST DEC 22</t>
  </si>
  <si>
    <t>As on 31ST DEC 23</t>
  </si>
  <si>
    <t>%AGE</t>
  </si>
  <si>
    <t>BANK OF BARODA</t>
  </si>
  <si>
    <t>BANK OF INDIA</t>
  </si>
  <si>
    <t>BANK OF MAHARASHTRA</t>
  </si>
  <si>
    <t>CANARA BANK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</si>
  <si>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</si>
  <si>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</si>
  <si>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</si>
  <si>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</si>
  <si>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</si>
  <si>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</si>
  <si>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</si>
  <si>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</si>
  <si>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</si>
  <si>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</si>
  <si>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</si>
  <si>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</si>
  <si>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</si>
  <si>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</si>
  <si>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</si>
  <si>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</si>
  <si>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</si>
  <si>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</si>
  <si>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</si>
  <si>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</si>
  <si>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</si>
  <si>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</si>
  <si>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</si>
  <si>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</si>
  <si>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</si>
  <si>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</si>
  <si>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</si>
  <si>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</si>
  <si>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</si>
  <si>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</si>
  <si>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</si>
  <si>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</si>
  <si>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</si>
  <si>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</si>
  <si>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</si>
  <si>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</si>
  <si>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</si>
  <si>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</si>
  <si>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</si>
  <si>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</si>
  <si>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</si>
  <si>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</si>
  <si>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</si>
  <si>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</si>
  <si>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</si>
  <si>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</si>
  <si>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</si>
  <si>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</si>
  <si>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</si>
  <si>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>Table No.1(A)</t>
  </si>
  <si>
    <t>BANK-WISE INFORMATION REGARDING DEPOSITS, ADVANCES AND CD RATIO</t>
  </si>
  <si>
    <t>(Amt. in crores)</t>
  </si>
  <si>
    <t>DEPOSITS</t>
  </si>
  <si>
    <t>ADVANCES</t>
  </si>
  <si>
    <t>CD RATIO</t>
  </si>
  <si>
    <t>Table No.1(A) BANK-WISE INFORMATION REGARDING DEPOSITS, ADVANCES AND CD RATIO</t>
  </si>
  <si>
    <t>ABSOLUTE</t>
  </si>
  <si>
    <t>ABS. %AGE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</si>
</sst>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7" formatCode="[$-409]d/mmm/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1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5">
    <xf numFmtId="0" fontId="0" fillId="0" borderId="0"/>
    <xf numFmtId="164" fontId="2" fillId="0" borderId="0" applyBorder="0" applyProtection="0"/>
    <xf numFmtId="0" fontId="3" fillId="0" borderId="0"/>
    <xf numFmtId="0" fontId="3" fillId="0" borderId="0"/>
    <xf numFmtId="167" fontId="1" fillId="0" borderId="0"/>
  </cellStyleXfs>
  <cellXfs count="31">
    <xf numFmtId="0" fontId="0" fillId="0" borderId="0" xfId="0"/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2" fontId="6" fillId="0" borderId="1" xfId="0" applyNumberFormat="1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3" xfId="0" applyFont="1" applyBorder="1"/>
    <xf numFmtId="2" fontId="6" fillId="0" borderId="3" xfId="0" applyNumberFormat="1" applyFont="1" applyBorder="1"/>
    <xf numFmtId="0" fontId="6" fillId="0" borderId="0" xfId="0" applyFont="1"/>
    <xf numFmtId="0" fontId="5" fillId="0" borderId="0" xfId="0" applyFont="1"/>
    <xf numFmtId="0" fontId="0" fillId="0" borderId="3" xfId="0" applyBorder="1"/>
    <xf numFmtId="0" fontId="0" fillId="0" borderId="3" xfId="0" applyBorder="1" applyAlignment="1">
      <alignment horizontal="left"/>
    </xf>
    <xf numFmtId="2" fontId="0" fillId="0" borderId="3" xfId="0" applyNumberFormat="1" applyBorder="1"/>
    <xf numFmtId="0" fontId="4" fillId="0" borderId="0" xfId="0" applyFont="1"/>
    <xf numFmtId="0" fontId="7" fillId="0" borderId="4" xfId="0" applyFont="1" applyBorder="1"/>
    <xf numFmtId="0" fontId="6" fillId="0" borderId="5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2" fontId="0" fillId="2" borderId="3" xfId="0" applyNumberFormat="1" applyFill="1" applyBorder="1"/>
    <xf numFmtId="2" fontId="6" fillId="2" borderId="3" xfId="0" applyNumberFormat="1" applyFont="1" applyFill="1" applyBorder="1"/>
    <xf numFmtId="2" fontId="6" fillId="2" borderId="0" xfId="0" applyNumberFormat="1" applyFont="1" applyFill="1"/>
    <xf numFmtId="0" fontId="6" fillId="2" borderId="0" xfId="0" applyFont="1" applyFill="1"/>
    <xf numFmtId="0" fontId="6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textRotation="180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/>
    </xf>
    <xf numFmtId="0" fontId="6" fillId="0" borderId="3" xfId="0" applyFont="1" applyBorder="1"/>
    <xf numFmtId="0" fontId="0" fillId="0" borderId="0" xfId="0" applyAlignment="1">
      <alignment wrapText="1"/>
    </xf>
    <xf numFmtId="0" fontId="6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7" fillId="0" borderId="4" xfId="0" applyFont="1" applyBorder="1" applyAlignment="1">
      <alignment horizontal="center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BI\Downloads\Table_1%20Deposit%20Advanc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1K1"/>
      <sheetName val="t1j"/>
      <sheetName val="T1K"/>
      <sheetName val="T1H"/>
      <sheetName val="Small  n marginal"/>
      <sheetName val="T1G"/>
      <sheetName val="TIF-1B"/>
      <sheetName val="T1F-2"/>
      <sheetName val="T1E (2)"/>
      <sheetName val="T1F-3"/>
      <sheetName val="T1F"/>
      <sheetName val="T1F_Micro"/>
      <sheetName val="T1d"/>
      <sheetName val="T1E"/>
      <sheetName val="T1M"/>
      <sheetName val="T1C"/>
      <sheetName val="t1b"/>
      <sheetName val="Districtwise de adv"/>
      <sheetName val="t1a"/>
      <sheetName val="AsOn"/>
      <sheetName val="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>
        <row r="1">
          <cell r="D1" t="str">
            <v>2023-24</v>
          </cell>
        </row>
      </sheetData>
      <sheetData sheetId="2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0"/>
  <sheetViews>
    <sheetView tabSelected="1" workbookViewId="0">
      <selection activeCell="J26" sqref="J26"/>
    </sheetView>
  </sheetViews>
  <sheetFormatPr defaultRowHeight="12.75" x14ac:dyDescent="0.2"/>
  <cols>
    <col min="1" max="1" width="5.7109375" style="8" customWidth="1"/>
    <col min="2" max="2" width="31" style="8" customWidth="1"/>
    <col min="3" max="3" width="11.7109375" style="8" customWidth="1"/>
    <col min="4" max="4" width="9.5703125" style="8" customWidth="1"/>
    <col min="5" max="5" width="10.5703125" style="8" customWidth="1"/>
    <col min="6" max="6" width="11" style="8" bestFit="1" customWidth="1"/>
    <col min="7" max="7" width="9.140625" style="19" customWidth="1"/>
    <col min="8" max="8" width="12" style="8" customWidth="1"/>
    <col min="9" max="9" width="11.85546875" style="8" customWidth="1"/>
    <col min="10" max="10" width="9.7109375" style="8" customWidth="1"/>
    <col min="11" max="11" width="9.5703125" style="20" customWidth="1"/>
    <col min="12" max="12" width="7.85546875" style="19" customWidth="1"/>
    <col min="13" max="13" width="11.85546875" style="8" customWidth="1"/>
    <col min="14" max="14" width="12" style="8" customWidth="1"/>
    <col min="15" max="15" width="11.7109375" style="8" customWidth="1"/>
    <col min="16" max="16" width="10.42578125" style="20" customWidth="1"/>
    <col min="17" max="17" width="15" style="8" customWidth="1"/>
    <col min="18" max="18" width="5.42578125" style="8" customWidth="1"/>
    <col min="19" max="20" width="9.140625" style="8" customWidth="1"/>
    <col min="21" max="16384" width="9.140625" style="8"/>
  </cols>
  <sheetData>
    <row r="1" spans="1:18" ht="15" x14ac:dyDescent="0.25">
      <c r="A1" s="13" t="s">
        <v>61</v>
      </c>
      <c r="C1" s="28" t="s">
        <v>62</v>
      </c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</row>
    <row r="2" spans="1:18" ht="18" x14ac:dyDescent="0.25">
      <c r="A2" s="9"/>
      <c r="C2" s="29" t="s">
        <v>1</v>
      </c>
      <c r="D2" s="29"/>
      <c r="E2" s="29"/>
      <c r="F2" s="29"/>
      <c r="G2" s="29"/>
      <c r="H2" s="29"/>
      <c r="I2" s="29"/>
      <c r="J2" s="29"/>
      <c r="K2" s="29"/>
      <c r="L2" s="29"/>
      <c r="M2" s="29"/>
      <c r="O2" s="14"/>
      <c r="P2" s="30" t="s">
        <v>63</v>
      </c>
      <c r="Q2" s="30"/>
    </row>
    <row r="3" spans="1:18" s="1" customFormat="1" x14ac:dyDescent="0.25">
      <c r="A3" s="23" t="s">
        <v>2</v>
      </c>
      <c r="B3" s="23" t="s">
        <v>3</v>
      </c>
      <c r="C3" s="21" t="s">
        <v>64</v>
      </c>
      <c r="D3" s="21"/>
      <c r="E3" s="21"/>
      <c r="F3" s="21"/>
      <c r="G3" s="21"/>
      <c r="H3" s="21" t="s">
        <v>65</v>
      </c>
      <c r="I3" s="21"/>
      <c r="J3" s="21"/>
      <c r="K3" s="21"/>
      <c r="L3" s="21"/>
      <c r="M3" s="21" t="s">
        <v>66</v>
      </c>
      <c r="N3" s="21"/>
      <c r="O3" s="21"/>
      <c r="P3" s="21"/>
      <c r="Q3" s="21"/>
      <c r="R3" s="22" t="s">
        <v>67</v>
      </c>
    </row>
    <row r="4" spans="1:18" s="1" customFormat="1" ht="38.25" x14ac:dyDescent="0.25">
      <c r="A4" s="23"/>
      <c r="B4" s="23"/>
      <c r="C4" s="15" t="s">
        <v>4</v>
      </c>
      <c r="D4" s="16" t="s">
        <v>5</v>
      </c>
      <c r="E4" s="16" t="s">
        <v>6</v>
      </c>
      <c r="F4" s="23" t="str">
        <f>"GROWTH DURING THE YEAR " &amp;[1]AsOn!D1</f>
        <v>GROWTH DURING THE YEAR 2023-24</v>
      </c>
      <c r="G4" s="23"/>
      <c r="H4" s="16" t="str">
        <f>C4</f>
        <v>As on  31ST MAR 23</v>
      </c>
      <c r="I4" s="16" t="str">
        <f>D4</f>
        <v>As on 31ST DEC 22</v>
      </c>
      <c r="J4" s="16" t="str">
        <f>E4</f>
        <v>As on 31ST DEC 23</v>
      </c>
      <c r="K4" s="23" t="str">
        <f>F4</f>
        <v>GROWTH DURING THE YEAR 2023-24</v>
      </c>
      <c r="L4" s="23"/>
      <c r="M4" s="16" t="str">
        <f>H4</f>
        <v>As on  31ST MAR 23</v>
      </c>
      <c r="N4" s="16" t="str">
        <f>I4</f>
        <v>As on 31ST DEC 22</v>
      </c>
      <c r="O4" s="16" t="str">
        <f>J4</f>
        <v>As on 31ST DEC 23</v>
      </c>
      <c r="P4" s="23" t="str">
        <f>K4</f>
        <v>GROWTH DURING THE YEAR 2023-24</v>
      </c>
      <c r="Q4" s="23"/>
      <c r="R4" s="22"/>
    </row>
    <row r="5" spans="1:18" s="1" customFormat="1" x14ac:dyDescent="0.25">
      <c r="A5" s="2"/>
      <c r="B5" s="2"/>
      <c r="C5" s="3" t="str">
        <f>RIGHT(C4,7)</f>
        <v xml:space="preserve"> MAR 23</v>
      </c>
      <c r="D5" s="3" t="str">
        <f t="shared" ref="D5:E5" si="0">RIGHT(D4,7)</f>
        <v xml:space="preserve"> DEC 22</v>
      </c>
      <c r="E5" s="3" t="str">
        <f t="shared" si="0"/>
        <v xml:space="preserve"> DEC 23</v>
      </c>
      <c r="F5" s="5" t="s">
        <v>68</v>
      </c>
      <c r="G5" s="4" t="s">
        <v>7</v>
      </c>
      <c r="H5" s="3" t="str">
        <f>RIGHT(H4,7)</f>
        <v xml:space="preserve"> MAR 23</v>
      </c>
      <c r="I5" s="3" t="str">
        <f>RIGHT(I4,7)</f>
        <v xml:space="preserve"> DEC 22</v>
      </c>
      <c r="J5" s="3" t="str">
        <f>RIGHT(J4,7)</f>
        <v xml:space="preserve"> DEC 23</v>
      </c>
      <c r="K5" s="5" t="s">
        <v>68</v>
      </c>
      <c r="L5" s="4" t="s">
        <v>7</v>
      </c>
      <c r="M5" s="3" t="str">
        <f>RIGHT(M4,7)</f>
        <v xml:space="preserve"> MAR 23</v>
      </c>
      <c r="N5" s="3" t="str">
        <f>RIGHT(N4,7)</f>
        <v xml:space="preserve"> DEC 22</v>
      </c>
      <c r="O5" s="3" t="str">
        <f>RIGHT(O4,7)</f>
        <v xml:space="preserve"> DEC 23</v>
      </c>
      <c r="P5" s="5"/>
      <c r="Q5" s="16" t="s">
        <v>69</v>
      </c>
      <c r="R5" s="22"/>
    </row>
    <row r="6" spans="1:18" ht="15" x14ac:dyDescent="0.25">
      <c r="A6" s="10">
        <v>1</v>
      </c>
      <c r="B6" s="11" t="s">
        <v>8</v>
      </c>
      <c r="C6" s="10">
        <v>17556.53</v>
      </c>
      <c r="D6" s="10">
        <v>17030.21</v>
      </c>
      <c r="E6" s="10">
        <v>17704.810000000001</v>
      </c>
      <c r="F6" s="10">
        <f t="shared" ref="F6:F59" si="1">(E6-C6)</f>
        <v>148.28000000000247</v>
      </c>
      <c r="G6" s="17">
        <f>IF(C6=0,"",(E6-C6)/C6*100)</f>
        <v>0.84458603152218847</v>
      </c>
      <c r="H6" s="10">
        <v>13812.78</v>
      </c>
      <c r="I6" s="10">
        <v>12434</v>
      </c>
      <c r="J6" s="10">
        <v>13815.3</v>
      </c>
      <c r="K6" s="10">
        <f t="shared" ref="K6:K59" si="2">(J6-H6)</f>
        <v>2.5199999999986176</v>
      </c>
      <c r="L6" s="17">
        <f>IF(H6=0,"",(J6-H6)/H6*100)</f>
        <v>1.8243974058796401E-2</v>
      </c>
      <c r="M6" s="12">
        <f t="shared" ref="M6:O37" si="3">(H6/C6)*100</f>
        <v>78.676025387704755</v>
      </c>
      <c r="N6" s="12">
        <f t="shared" si="3"/>
        <v>73.011430863154359</v>
      </c>
      <c r="O6" s="12">
        <f t="shared" si="3"/>
        <v>78.031337246770789</v>
      </c>
      <c r="P6" s="10">
        <v>60</v>
      </c>
      <c r="Q6" s="12">
        <f t="shared" ref="Q6:Q59" si="4">(O6-M6)</f>
        <v>-0.64468814093396531</v>
      </c>
      <c r="R6" s="26"/>
    </row>
    <row r="7" spans="1:18" ht="15" x14ac:dyDescent="0.25">
      <c r="A7" s="10">
        <v>2</v>
      </c>
      <c r="B7" s="11" t="s">
        <v>9</v>
      </c>
      <c r="C7" s="10">
        <v>5503.99</v>
      </c>
      <c r="D7" s="10">
        <v>5154.25</v>
      </c>
      <c r="E7" s="10">
        <v>5727.21</v>
      </c>
      <c r="F7" s="10">
        <f t="shared" si="1"/>
        <v>223.22000000000025</v>
      </c>
      <c r="G7" s="17">
        <f t="shared" ref="G7:G60" si="5">IF(C7=0,"",(E7-C7)/C7*100)</f>
        <v>4.055603298697859</v>
      </c>
      <c r="H7" s="10">
        <v>5913.76</v>
      </c>
      <c r="I7" s="10">
        <v>5683.68</v>
      </c>
      <c r="J7" s="10">
        <v>6252.46</v>
      </c>
      <c r="K7" s="10">
        <f t="shared" si="2"/>
        <v>338.69999999999982</v>
      </c>
      <c r="L7" s="17">
        <f t="shared" ref="L7:L60" si="6">IF(H7=0,"",(J7-H7)/H7*100)</f>
        <v>5.7273206893752846</v>
      </c>
      <c r="M7" s="12">
        <f t="shared" si="3"/>
        <v>107.4449626543653</v>
      </c>
      <c r="N7" s="12">
        <f t="shared" si="3"/>
        <v>110.27171751467237</v>
      </c>
      <c r="O7" s="12">
        <f t="shared" si="3"/>
        <v>109.17113219176528</v>
      </c>
      <c r="P7" s="10">
        <v>60</v>
      </c>
      <c r="Q7" s="12">
        <f t="shared" si="4"/>
        <v>1.7261695373999828</v>
      </c>
      <c r="R7" s="26"/>
    </row>
    <row r="8" spans="1:18" ht="15" x14ac:dyDescent="0.25">
      <c r="A8" s="10">
        <v>3</v>
      </c>
      <c r="B8" s="11" t="s">
        <v>10</v>
      </c>
      <c r="C8" s="10">
        <v>2044.04</v>
      </c>
      <c r="D8" s="10">
        <v>1932.82</v>
      </c>
      <c r="E8" s="10">
        <v>2371.75</v>
      </c>
      <c r="F8" s="10">
        <f t="shared" si="1"/>
        <v>327.71000000000004</v>
      </c>
      <c r="G8" s="17">
        <f t="shared" si="5"/>
        <v>16.032465118099452</v>
      </c>
      <c r="H8" s="10">
        <v>1902.4</v>
      </c>
      <c r="I8" s="10">
        <v>1709.04</v>
      </c>
      <c r="J8" s="10">
        <v>2239.6</v>
      </c>
      <c r="K8" s="10">
        <f t="shared" si="2"/>
        <v>337.19999999999982</v>
      </c>
      <c r="L8" s="17">
        <f t="shared" si="6"/>
        <v>17.724978973927659</v>
      </c>
      <c r="M8" s="12">
        <f t="shared" si="3"/>
        <v>93.07058570282382</v>
      </c>
      <c r="N8" s="12">
        <f t="shared" si="3"/>
        <v>88.422098281267793</v>
      </c>
      <c r="O8" s="12">
        <f t="shared" si="3"/>
        <v>94.428164857172973</v>
      </c>
      <c r="P8" s="10">
        <v>60</v>
      </c>
      <c r="Q8" s="12">
        <f t="shared" si="4"/>
        <v>1.3575791543491533</v>
      </c>
      <c r="R8" s="26"/>
    </row>
    <row r="9" spans="1:18" ht="15" x14ac:dyDescent="0.25">
      <c r="A9" s="10">
        <v>4</v>
      </c>
      <c r="B9" s="11" t="s">
        <v>11</v>
      </c>
      <c r="C9" s="10">
        <v>4971.22</v>
      </c>
      <c r="D9" s="10">
        <v>5024.0200000000004</v>
      </c>
      <c r="E9" s="10">
        <v>5060.1000000000004</v>
      </c>
      <c r="F9" s="10">
        <f t="shared" si="1"/>
        <v>88.880000000000109</v>
      </c>
      <c r="G9" s="17">
        <f t="shared" si="5"/>
        <v>1.7878911011783849</v>
      </c>
      <c r="H9" s="10">
        <v>5403.16</v>
      </c>
      <c r="I9" s="10">
        <v>4756.96</v>
      </c>
      <c r="J9" s="10">
        <v>6240.95</v>
      </c>
      <c r="K9" s="10">
        <f t="shared" si="2"/>
        <v>837.79</v>
      </c>
      <c r="L9" s="17">
        <f t="shared" si="6"/>
        <v>15.50555600796571</v>
      </c>
      <c r="M9" s="12">
        <f t="shared" si="3"/>
        <v>108.68881280651428</v>
      </c>
      <c r="N9" s="12">
        <f t="shared" si="3"/>
        <v>94.684336447705221</v>
      </c>
      <c r="O9" s="12">
        <f t="shared" si="3"/>
        <v>123.33649532617932</v>
      </c>
      <c r="P9" s="10">
        <v>60</v>
      </c>
      <c r="Q9" s="12">
        <f t="shared" si="4"/>
        <v>14.64768251966504</v>
      </c>
      <c r="R9" s="26"/>
    </row>
    <row r="10" spans="1:18" ht="15" x14ac:dyDescent="0.25">
      <c r="A10" s="10">
        <v>5</v>
      </c>
      <c r="B10" s="11" t="s">
        <v>0</v>
      </c>
      <c r="C10" s="10">
        <v>11064.18</v>
      </c>
      <c r="D10" s="10">
        <v>10719.65</v>
      </c>
      <c r="E10" s="10">
        <v>11336.64</v>
      </c>
      <c r="F10" s="10">
        <f t="shared" si="1"/>
        <v>272.45999999999913</v>
      </c>
      <c r="G10" s="17">
        <f t="shared" si="5"/>
        <v>2.462541281866339</v>
      </c>
      <c r="H10" s="10">
        <v>5029.42</v>
      </c>
      <c r="I10" s="10">
        <v>4783.92</v>
      </c>
      <c r="J10" s="10">
        <v>5607.42</v>
      </c>
      <c r="K10" s="10">
        <f t="shared" si="2"/>
        <v>578</v>
      </c>
      <c r="L10" s="17">
        <f t="shared" si="6"/>
        <v>11.492378842888444</v>
      </c>
      <c r="M10" s="12">
        <f t="shared" si="3"/>
        <v>45.45678034883742</v>
      </c>
      <c r="N10" s="12">
        <f t="shared" si="3"/>
        <v>44.627576460052339</v>
      </c>
      <c r="O10" s="12">
        <f t="shared" si="3"/>
        <v>49.46280379371666</v>
      </c>
      <c r="P10" s="10">
        <v>60</v>
      </c>
      <c r="Q10" s="12">
        <f t="shared" si="4"/>
        <v>4.00602344487924</v>
      </c>
      <c r="R10" s="26"/>
    </row>
    <row r="11" spans="1:18" ht="15" x14ac:dyDescent="0.25">
      <c r="A11" s="10">
        <v>6</v>
      </c>
      <c r="B11" s="11" t="s">
        <v>12</v>
      </c>
      <c r="C11" s="10">
        <v>4082.6</v>
      </c>
      <c r="D11" s="10">
        <v>3938.5</v>
      </c>
      <c r="E11" s="10">
        <v>4392.6899999999996</v>
      </c>
      <c r="F11" s="10">
        <f t="shared" si="1"/>
        <v>310.08999999999969</v>
      </c>
      <c r="G11" s="17">
        <f t="shared" si="5"/>
        <v>7.5954048890412889</v>
      </c>
      <c r="H11" s="10">
        <v>4746.79</v>
      </c>
      <c r="I11" s="10">
        <v>4950.22</v>
      </c>
      <c r="J11" s="10">
        <v>6295.15</v>
      </c>
      <c r="K11" s="10">
        <f t="shared" si="2"/>
        <v>1548.3599999999997</v>
      </c>
      <c r="L11" s="17">
        <f t="shared" si="6"/>
        <v>32.619096273481652</v>
      </c>
      <c r="M11" s="12">
        <f t="shared" si="3"/>
        <v>116.26879929456719</v>
      </c>
      <c r="N11" s="12">
        <f t="shared" si="3"/>
        <v>125.68795226609114</v>
      </c>
      <c r="O11" s="12">
        <f t="shared" si="3"/>
        <v>143.30968040084778</v>
      </c>
      <c r="P11" s="10">
        <v>60</v>
      </c>
      <c r="Q11" s="12">
        <f t="shared" si="4"/>
        <v>27.040881106280594</v>
      </c>
      <c r="R11" s="26"/>
    </row>
    <row r="12" spans="1:18" ht="15" x14ac:dyDescent="0.25">
      <c r="A12" s="10">
        <v>7</v>
      </c>
      <c r="B12" s="11" t="s">
        <v>13</v>
      </c>
      <c r="C12" s="10">
        <v>1036.1099999999999</v>
      </c>
      <c r="D12" s="10">
        <v>962.77</v>
      </c>
      <c r="E12" s="10">
        <v>1088.1500000000001</v>
      </c>
      <c r="F12" s="10">
        <f t="shared" si="1"/>
        <v>52.040000000000191</v>
      </c>
      <c r="G12" s="17">
        <f t="shared" si="5"/>
        <v>5.0226327320458442</v>
      </c>
      <c r="H12" s="10">
        <v>1016.41</v>
      </c>
      <c r="I12" s="10">
        <v>927.02</v>
      </c>
      <c r="J12" s="10">
        <v>1229.6400000000001</v>
      </c>
      <c r="K12" s="10">
        <f t="shared" si="2"/>
        <v>213.23000000000013</v>
      </c>
      <c r="L12" s="17">
        <f t="shared" si="6"/>
        <v>20.978738894737372</v>
      </c>
      <c r="M12" s="12">
        <f t="shared" si="3"/>
        <v>98.098657478453063</v>
      </c>
      <c r="N12" s="12">
        <f t="shared" si="3"/>
        <v>96.2867559230138</v>
      </c>
      <c r="O12" s="12">
        <f t="shared" si="3"/>
        <v>113.00280292239123</v>
      </c>
      <c r="P12" s="10">
        <v>60</v>
      </c>
      <c r="Q12" s="12">
        <f t="shared" si="4"/>
        <v>14.904145443938162</v>
      </c>
      <c r="R12" s="26"/>
    </row>
    <row r="13" spans="1:18" ht="15" x14ac:dyDescent="0.25">
      <c r="A13" s="10">
        <v>8</v>
      </c>
      <c r="B13" s="11" t="s">
        <v>14</v>
      </c>
      <c r="C13" s="10">
        <v>857.33</v>
      </c>
      <c r="D13" s="10">
        <v>973.95</v>
      </c>
      <c r="E13" s="10">
        <v>758.93</v>
      </c>
      <c r="F13" s="10">
        <f t="shared" si="1"/>
        <v>-98.400000000000091</v>
      </c>
      <c r="G13" s="17">
        <f t="shared" si="5"/>
        <v>-11.47749408045911</v>
      </c>
      <c r="H13" s="10">
        <v>290.17</v>
      </c>
      <c r="I13" s="10">
        <v>309.08</v>
      </c>
      <c r="J13" s="10">
        <v>295.25</v>
      </c>
      <c r="K13" s="10">
        <f t="shared" si="2"/>
        <v>5.0799999999999841</v>
      </c>
      <c r="L13" s="17">
        <f t="shared" si="6"/>
        <v>1.7506978667677513</v>
      </c>
      <c r="M13" s="12">
        <f t="shared" si="3"/>
        <v>33.845777005353831</v>
      </c>
      <c r="N13" s="12">
        <f t="shared" si="3"/>
        <v>31.734688639047175</v>
      </c>
      <c r="O13" s="12">
        <f t="shared" si="3"/>
        <v>38.903456181729545</v>
      </c>
      <c r="P13" s="10">
        <v>60</v>
      </c>
      <c r="Q13" s="12">
        <f t="shared" si="4"/>
        <v>5.0576791763757143</v>
      </c>
      <c r="R13" s="26"/>
    </row>
    <row r="14" spans="1:18" ht="15" x14ac:dyDescent="0.25">
      <c r="A14" s="10">
        <v>9</v>
      </c>
      <c r="B14" s="11" t="s">
        <v>15</v>
      </c>
      <c r="C14" s="10">
        <v>15869.47</v>
      </c>
      <c r="D14" s="10">
        <v>13983.85</v>
      </c>
      <c r="E14" s="10">
        <v>16436.919999999998</v>
      </c>
      <c r="F14" s="10">
        <f t="shared" si="1"/>
        <v>567.44999999999891</v>
      </c>
      <c r="G14" s="17">
        <f t="shared" si="5"/>
        <v>3.5757337831698157</v>
      </c>
      <c r="H14" s="10">
        <v>13851.48</v>
      </c>
      <c r="I14" s="10">
        <v>13166.47</v>
      </c>
      <c r="J14" s="10">
        <v>14165.55</v>
      </c>
      <c r="K14" s="10">
        <f t="shared" si="2"/>
        <v>314.06999999999971</v>
      </c>
      <c r="L14" s="17">
        <f t="shared" si="6"/>
        <v>2.2674111358497413</v>
      </c>
      <c r="M14" s="12">
        <f t="shared" si="3"/>
        <v>87.283822333070987</v>
      </c>
      <c r="N14" s="12">
        <f t="shared" si="3"/>
        <v>94.154828605856039</v>
      </c>
      <c r="O14" s="12">
        <f t="shared" si="3"/>
        <v>86.181291872199907</v>
      </c>
      <c r="P14" s="10">
        <v>60</v>
      </c>
      <c r="Q14" s="12">
        <f t="shared" si="4"/>
        <v>-1.1025304608710798</v>
      </c>
      <c r="R14" s="26"/>
    </row>
    <row r="15" spans="1:18" ht="15" x14ac:dyDescent="0.25">
      <c r="A15" s="10">
        <v>10</v>
      </c>
      <c r="B15" s="11" t="s">
        <v>16</v>
      </c>
      <c r="C15" s="10">
        <v>72475.070000000007</v>
      </c>
      <c r="D15" s="10">
        <v>72099.12</v>
      </c>
      <c r="E15" s="10">
        <v>76392.960000000006</v>
      </c>
      <c r="F15" s="10">
        <f t="shared" si="1"/>
        <v>3917.8899999999994</v>
      </c>
      <c r="G15" s="17">
        <f t="shared" si="5"/>
        <v>5.4058450719675042</v>
      </c>
      <c r="H15" s="10">
        <v>44941.78</v>
      </c>
      <c r="I15" s="10">
        <v>42626.37</v>
      </c>
      <c r="J15" s="10">
        <v>49973.22</v>
      </c>
      <c r="K15" s="10">
        <f t="shared" si="2"/>
        <v>5031.4400000000023</v>
      </c>
      <c r="L15" s="17">
        <f t="shared" si="6"/>
        <v>11.195462218007393</v>
      </c>
      <c r="M15" s="12">
        <f t="shared" si="3"/>
        <v>62.009984950687169</v>
      </c>
      <c r="N15" s="12">
        <f t="shared" si="3"/>
        <v>59.121900516954994</v>
      </c>
      <c r="O15" s="12">
        <f t="shared" si="3"/>
        <v>65.41600168392479</v>
      </c>
      <c r="P15" s="10">
        <v>60</v>
      </c>
      <c r="Q15" s="12">
        <f t="shared" si="4"/>
        <v>3.406016733237621</v>
      </c>
      <c r="R15" s="26"/>
    </row>
    <row r="16" spans="1:18" ht="15" x14ac:dyDescent="0.25">
      <c r="A16" s="10">
        <v>11</v>
      </c>
      <c r="B16" s="11" t="s">
        <v>17</v>
      </c>
      <c r="C16" s="10">
        <v>4324.6099999999997</v>
      </c>
      <c r="D16" s="10">
        <v>4494.59</v>
      </c>
      <c r="E16" s="10">
        <v>4373.3599999999997</v>
      </c>
      <c r="F16" s="10">
        <f t="shared" si="1"/>
        <v>48.75</v>
      </c>
      <c r="G16" s="17">
        <f t="shared" si="5"/>
        <v>1.1272692797732051</v>
      </c>
      <c r="H16" s="10">
        <v>3819.65</v>
      </c>
      <c r="I16" s="10">
        <v>3636.19</v>
      </c>
      <c r="J16" s="10">
        <v>4972.79</v>
      </c>
      <c r="K16" s="10">
        <f t="shared" si="2"/>
        <v>1153.1399999999999</v>
      </c>
      <c r="L16" s="17">
        <f t="shared" si="6"/>
        <v>30.189677064652514</v>
      </c>
      <c r="M16" s="12">
        <f t="shared" si="3"/>
        <v>88.323571374066105</v>
      </c>
      <c r="N16" s="12">
        <f t="shared" si="3"/>
        <v>80.901483783837904</v>
      </c>
      <c r="O16" s="12">
        <f t="shared" si="3"/>
        <v>113.70639508295682</v>
      </c>
      <c r="P16" s="10">
        <v>60</v>
      </c>
      <c r="Q16" s="12">
        <f t="shared" si="4"/>
        <v>25.382823708890712</v>
      </c>
      <c r="R16" s="26"/>
    </row>
    <row r="17" spans="1:18" ht="15" x14ac:dyDescent="0.25">
      <c r="A17" s="10">
        <v>12</v>
      </c>
      <c r="B17" s="11" t="s">
        <v>18</v>
      </c>
      <c r="C17" s="10">
        <v>11002.77</v>
      </c>
      <c r="D17" s="10">
        <v>10551.96</v>
      </c>
      <c r="E17" s="10">
        <v>11404.88</v>
      </c>
      <c r="F17" s="10">
        <f t="shared" si="1"/>
        <v>402.10999999999876</v>
      </c>
      <c r="G17" s="17">
        <f t="shared" si="5"/>
        <v>3.6546251534840661</v>
      </c>
      <c r="H17" s="10">
        <v>5117.3500000000004</v>
      </c>
      <c r="I17" s="10">
        <v>4945.67</v>
      </c>
      <c r="J17" s="10">
        <v>5852.57</v>
      </c>
      <c r="K17" s="10">
        <f t="shared" si="2"/>
        <v>735.21999999999935</v>
      </c>
      <c r="L17" s="17">
        <f t="shared" si="6"/>
        <v>14.367201774355854</v>
      </c>
      <c r="M17" s="12">
        <f t="shared" si="3"/>
        <v>46.509651660445506</v>
      </c>
      <c r="N17" s="12">
        <f t="shared" si="3"/>
        <v>46.869681082945732</v>
      </c>
      <c r="O17" s="12">
        <f t="shared" si="3"/>
        <v>51.316366327396693</v>
      </c>
      <c r="P17" s="10">
        <v>60</v>
      </c>
      <c r="Q17" s="12">
        <f t="shared" si="4"/>
        <v>4.8067146669511871</v>
      </c>
      <c r="R17" s="26"/>
    </row>
    <row r="18" spans="1:18" x14ac:dyDescent="0.2">
      <c r="A18" s="24" t="s">
        <v>19</v>
      </c>
      <c r="B18" s="25"/>
      <c r="C18" s="6">
        <f>SUM(C6:C17)</f>
        <v>150787.91999999998</v>
      </c>
      <c r="D18" s="6">
        <f>SUM(D6:D17)</f>
        <v>146865.68999999997</v>
      </c>
      <c r="E18" s="6">
        <f>SUM(E6:E17)</f>
        <v>157048.4</v>
      </c>
      <c r="F18" s="6">
        <f t="shared" si="1"/>
        <v>6260.4800000000105</v>
      </c>
      <c r="G18" s="18">
        <f t="shared" si="5"/>
        <v>4.1518445244154911</v>
      </c>
      <c r="H18" s="6">
        <f>SUM(H6:H17)</f>
        <v>105845.15000000001</v>
      </c>
      <c r="I18" s="6">
        <f>SUM(I6:I17)</f>
        <v>99928.62000000001</v>
      </c>
      <c r="J18" s="6">
        <f>SUM(J6:J17)</f>
        <v>116939.9</v>
      </c>
      <c r="K18" s="6">
        <f t="shared" si="2"/>
        <v>11094.749999999985</v>
      </c>
      <c r="L18" s="18">
        <f t="shared" si="6"/>
        <v>10.482057987541218</v>
      </c>
      <c r="M18" s="7">
        <f t="shared" si="3"/>
        <v>70.194714536814374</v>
      </c>
      <c r="N18" s="7">
        <f t="shared" si="3"/>
        <v>68.040820153434083</v>
      </c>
      <c r="O18" s="7">
        <f t="shared" si="3"/>
        <v>74.461057864963919</v>
      </c>
      <c r="P18" s="7">
        <v>60</v>
      </c>
      <c r="Q18" s="7">
        <f t="shared" si="4"/>
        <v>4.2663433281495458</v>
      </c>
      <c r="R18" s="27"/>
    </row>
    <row r="19" spans="1:18" ht="15" x14ac:dyDescent="0.25">
      <c r="A19" s="10">
        <v>13</v>
      </c>
      <c r="B19" s="11" t="s">
        <v>20</v>
      </c>
      <c r="C19" s="10">
        <v>9969.44</v>
      </c>
      <c r="D19" s="10">
        <v>9172.2199999999993</v>
      </c>
      <c r="E19" s="10">
        <v>12175.23</v>
      </c>
      <c r="F19" s="10">
        <f t="shared" si="1"/>
        <v>2205.7899999999991</v>
      </c>
      <c r="G19" s="17">
        <f t="shared" si="5"/>
        <v>22.125515575599021</v>
      </c>
      <c r="H19" s="10">
        <v>7075.11</v>
      </c>
      <c r="I19" s="10">
        <v>6409.46</v>
      </c>
      <c r="J19" s="10">
        <v>8444.08</v>
      </c>
      <c r="K19" s="10">
        <f t="shared" si="2"/>
        <v>1368.9700000000003</v>
      </c>
      <c r="L19" s="17">
        <f t="shared" si="6"/>
        <v>19.349098459246576</v>
      </c>
      <c r="M19" s="12">
        <f t="shared" si="3"/>
        <v>70.967978141199495</v>
      </c>
      <c r="N19" s="12">
        <f t="shared" si="3"/>
        <v>69.879047820484033</v>
      </c>
      <c r="O19" s="12">
        <f t="shared" si="3"/>
        <v>69.354583034571021</v>
      </c>
      <c r="P19" s="10">
        <v>60</v>
      </c>
      <c r="Q19" s="12">
        <f t="shared" si="4"/>
        <v>-1.6133951066284737</v>
      </c>
      <c r="R19" s="26"/>
    </row>
    <row r="20" spans="1:18" ht="15" x14ac:dyDescent="0.25">
      <c r="A20" s="10">
        <v>14</v>
      </c>
      <c r="B20" s="11" t="s">
        <v>21</v>
      </c>
      <c r="C20" s="10">
        <v>2147.08</v>
      </c>
      <c r="D20" s="10">
        <v>1795.03</v>
      </c>
      <c r="E20" s="10">
        <v>1960.43</v>
      </c>
      <c r="F20" s="10">
        <f t="shared" si="1"/>
        <v>-186.64999999999986</v>
      </c>
      <c r="G20" s="17">
        <f t="shared" si="5"/>
        <v>-8.6932019300631485</v>
      </c>
      <c r="H20" s="10">
        <v>1623.07</v>
      </c>
      <c r="I20" s="10">
        <v>1543.46</v>
      </c>
      <c r="J20" s="10">
        <v>1704.26</v>
      </c>
      <c r="K20" s="10">
        <f t="shared" si="2"/>
        <v>81.190000000000055</v>
      </c>
      <c r="L20" s="17">
        <f t="shared" si="6"/>
        <v>5.0022488247580235</v>
      </c>
      <c r="M20" s="12">
        <f t="shared" si="3"/>
        <v>75.594295508318282</v>
      </c>
      <c r="N20" s="12">
        <f t="shared" si="3"/>
        <v>85.985192448037083</v>
      </c>
      <c r="O20" s="12">
        <f t="shared" si="3"/>
        <v>86.932968787459885</v>
      </c>
      <c r="P20" s="10">
        <v>60</v>
      </c>
      <c r="Q20" s="12">
        <f t="shared" si="4"/>
        <v>11.338673279141602</v>
      </c>
      <c r="R20" s="26"/>
    </row>
    <row r="21" spans="1:18" ht="15" x14ac:dyDescent="0.25">
      <c r="A21" s="10">
        <v>15</v>
      </c>
      <c r="B21" s="11" t="s">
        <v>22</v>
      </c>
      <c r="C21" s="10">
        <v>38.96</v>
      </c>
      <c r="D21" s="10">
        <v>28.58</v>
      </c>
      <c r="E21" s="10">
        <v>41.89</v>
      </c>
      <c r="F21" s="10">
        <f t="shared" si="1"/>
        <v>2.9299999999999997</v>
      </c>
      <c r="G21" s="17">
        <f t="shared" si="5"/>
        <v>7.520533880903491</v>
      </c>
      <c r="H21" s="10">
        <v>121.76</v>
      </c>
      <c r="I21" s="10">
        <v>113.6</v>
      </c>
      <c r="J21" s="10">
        <v>135.44</v>
      </c>
      <c r="K21" s="10">
        <f t="shared" si="2"/>
        <v>13.679999999999993</v>
      </c>
      <c r="L21" s="17">
        <f t="shared" si="6"/>
        <v>11.235216819973711</v>
      </c>
      <c r="M21" s="12">
        <f t="shared" si="3"/>
        <v>312.52566735112936</v>
      </c>
      <c r="N21" s="12">
        <f t="shared" si="3"/>
        <v>397.48075577326802</v>
      </c>
      <c r="O21" s="12">
        <f t="shared" si="3"/>
        <v>323.32298878013847</v>
      </c>
      <c r="P21" s="10">
        <v>60</v>
      </c>
      <c r="Q21" s="12">
        <f t="shared" si="4"/>
        <v>10.797321429009116</v>
      </c>
      <c r="R21" s="26"/>
    </row>
    <row r="22" spans="1:18" ht="15" x14ac:dyDescent="0.25">
      <c r="A22" s="10">
        <v>16</v>
      </c>
      <c r="B22" s="11" t="s">
        <v>23</v>
      </c>
      <c r="C22" s="10">
        <v>251.05</v>
      </c>
      <c r="D22" s="10">
        <v>194.26</v>
      </c>
      <c r="E22" s="10">
        <v>295.26</v>
      </c>
      <c r="F22" s="10">
        <f t="shared" si="1"/>
        <v>44.20999999999998</v>
      </c>
      <c r="G22" s="17">
        <f t="shared" si="5"/>
        <v>17.610037841067509</v>
      </c>
      <c r="H22" s="10">
        <v>354.76</v>
      </c>
      <c r="I22" s="10">
        <v>359.53</v>
      </c>
      <c r="J22" s="10">
        <v>390.38</v>
      </c>
      <c r="K22" s="10">
        <f t="shared" si="2"/>
        <v>35.620000000000005</v>
      </c>
      <c r="L22" s="17">
        <f t="shared" si="6"/>
        <v>10.040590821964146</v>
      </c>
      <c r="M22" s="12">
        <f t="shared" si="3"/>
        <v>141.31049591714796</v>
      </c>
      <c r="N22" s="12">
        <f t="shared" si="3"/>
        <v>185.07670132811697</v>
      </c>
      <c r="O22" s="12">
        <f t="shared" si="3"/>
        <v>132.2156743209375</v>
      </c>
      <c r="P22" s="10">
        <v>60</v>
      </c>
      <c r="Q22" s="12">
        <f t="shared" si="4"/>
        <v>-9.0948215962104655</v>
      </c>
      <c r="R22" s="26"/>
    </row>
    <row r="23" spans="1:18" ht="15" x14ac:dyDescent="0.25">
      <c r="A23" s="10">
        <v>17</v>
      </c>
      <c r="B23" s="11" t="s">
        <v>24</v>
      </c>
      <c r="C23" s="10">
        <v>251.41</v>
      </c>
      <c r="D23" s="10">
        <v>240.39</v>
      </c>
      <c r="E23" s="10">
        <v>269.83</v>
      </c>
      <c r="F23" s="10">
        <f t="shared" si="1"/>
        <v>18.419999999999987</v>
      </c>
      <c r="G23" s="17">
        <f t="shared" si="5"/>
        <v>7.326677538681829</v>
      </c>
      <c r="H23" s="10">
        <v>376.54</v>
      </c>
      <c r="I23" s="10">
        <v>391.9</v>
      </c>
      <c r="J23" s="10">
        <v>593.53</v>
      </c>
      <c r="K23" s="10">
        <f t="shared" si="2"/>
        <v>216.98999999999995</v>
      </c>
      <c r="L23" s="17">
        <f t="shared" si="6"/>
        <v>57.62734370850373</v>
      </c>
      <c r="M23" s="12">
        <f t="shared" si="3"/>
        <v>149.771289924824</v>
      </c>
      <c r="N23" s="12">
        <f t="shared" si="3"/>
        <v>163.0267482008403</v>
      </c>
      <c r="O23" s="12">
        <f t="shared" si="3"/>
        <v>219.9644220435089</v>
      </c>
      <c r="P23" s="10">
        <v>60</v>
      </c>
      <c r="Q23" s="12">
        <f t="shared" si="4"/>
        <v>70.1931321186849</v>
      </c>
      <c r="R23" s="26"/>
    </row>
    <row r="24" spans="1:18" ht="15" x14ac:dyDescent="0.25">
      <c r="A24" s="10">
        <v>18</v>
      </c>
      <c r="B24" s="11" t="s">
        <v>25</v>
      </c>
      <c r="C24" s="10">
        <v>12564.67</v>
      </c>
      <c r="D24" s="10">
        <v>11769.8</v>
      </c>
      <c r="E24" s="10">
        <v>14711.46</v>
      </c>
      <c r="F24" s="10">
        <f t="shared" si="1"/>
        <v>2146.7899999999991</v>
      </c>
      <c r="G24" s="17">
        <f t="shared" si="5"/>
        <v>17.085924262236883</v>
      </c>
      <c r="H24" s="10">
        <v>15200.22</v>
      </c>
      <c r="I24" s="10">
        <v>13509.43</v>
      </c>
      <c r="J24" s="10">
        <v>22195.360000000001</v>
      </c>
      <c r="K24" s="10">
        <f t="shared" si="2"/>
        <v>6995.1400000000012</v>
      </c>
      <c r="L24" s="17">
        <f t="shared" si="6"/>
        <v>46.019991815907943</v>
      </c>
      <c r="M24" s="12">
        <f t="shared" si="3"/>
        <v>120.97587919141529</v>
      </c>
      <c r="N24" s="12">
        <f t="shared" si="3"/>
        <v>114.78045506295776</v>
      </c>
      <c r="O24" s="12">
        <f t="shared" si="3"/>
        <v>150.87122556156902</v>
      </c>
      <c r="P24" s="10">
        <v>60</v>
      </c>
      <c r="Q24" s="12">
        <f t="shared" si="4"/>
        <v>29.895346370153732</v>
      </c>
      <c r="R24" s="26"/>
    </row>
    <row r="25" spans="1:18" ht="15" x14ac:dyDescent="0.25">
      <c r="A25" s="10">
        <v>19</v>
      </c>
      <c r="B25" s="11" t="s">
        <v>26</v>
      </c>
      <c r="C25" s="10">
        <v>10054.200000000001</v>
      </c>
      <c r="D25" s="10">
        <v>8960.8799999999992</v>
      </c>
      <c r="E25" s="10">
        <v>11785.11</v>
      </c>
      <c r="F25" s="10">
        <f t="shared" si="1"/>
        <v>1730.9099999999999</v>
      </c>
      <c r="G25" s="17">
        <f t="shared" si="5"/>
        <v>17.215790415945573</v>
      </c>
      <c r="H25" s="10">
        <v>9600.66</v>
      </c>
      <c r="I25" s="10">
        <v>8589.7099999999991</v>
      </c>
      <c r="J25" s="10">
        <v>11403.43</v>
      </c>
      <c r="K25" s="10">
        <f t="shared" si="2"/>
        <v>1802.7700000000004</v>
      </c>
      <c r="L25" s="17">
        <f t="shared" si="6"/>
        <v>18.777563209196039</v>
      </c>
      <c r="M25" s="12">
        <f t="shared" si="3"/>
        <v>95.489049352509397</v>
      </c>
      <c r="N25" s="12">
        <f t="shared" si="3"/>
        <v>95.857884493487248</v>
      </c>
      <c r="O25" s="12">
        <f t="shared" si="3"/>
        <v>96.761336975217034</v>
      </c>
      <c r="P25" s="10">
        <v>60</v>
      </c>
      <c r="Q25" s="12">
        <f t="shared" si="4"/>
        <v>1.272287622707637</v>
      </c>
      <c r="R25" s="26"/>
    </row>
    <row r="26" spans="1:18" ht="15" x14ac:dyDescent="0.25">
      <c r="A26" s="10">
        <v>20</v>
      </c>
      <c r="B26" s="11" t="s">
        <v>27</v>
      </c>
      <c r="C26" s="10">
        <v>6980.72</v>
      </c>
      <c r="D26" s="10">
        <v>7540.62</v>
      </c>
      <c r="E26" s="10">
        <v>7472.87</v>
      </c>
      <c r="F26" s="10">
        <f t="shared" si="1"/>
        <v>492.14999999999964</v>
      </c>
      <c r="G26" s="17">
        <f t="shared" si="5"/>
        <v>7.0501323645698388</v>
      </c>
      <c r="H26" s="10">
        <v>4890.7299999999996</v>
      </c>
      <c r="I26" s="10">
        <v>4847.99</v>
      </c>
      <c r="J26" s="10">
        <v>5528.61</v>
      </c>
      <c r="K26" s="10">
        <f t="shared" si="2"/>
        <v>637.88000000000011</v>
      </c>
      <c r="L26" s="17">
        <f t="shared" si="6"/>
        <v>13.042633717256935</v>
      </c>
      <c r="M26" s="12">
        <f t="shared" si="3"/>
        <v>70.060538167982671</v>
      </c>
      <c r="N26" s="12">
        <f t="shared" si="3"/>
        <v>64.291663019751695</v>
      </c>
      <c r="O26" s="12">
        <f t="shared" si="3"/>
        <v>73.982419070584655</v>
      </c>
      <c r="P26" s="10">
        <v>60</v>
      </c>
      <c r="Q26" s="12">
        <f t="shared" si="4"/>
        <v>3.9218809026019841</v>
      </c>
      <c r="R26" s="26"/>
    </row>
    <row r="27" spans="1:18" ht="15" x14ac:dyDescent="0.25">
      <c r="A27" s="10">
        <v>21</v>
      </c>
      <c r="B27" s="11" t="s">
        <v>28</v>
      </c>
      <c r="C27" s="10">
        <v>2047.45</v>
      </c>
      <c r="D27" s="10">
        <v>1764.19</v>
      </c>
      <c r="E27" s="10">
        <v>3032.72</v>
      </c>
      <c r="F27" s="10">
        <f t="shared" si="1"/>
        <v>985.26999999999975</v>
      </c>
      <c r="G27" s="17">
        <f t="shared" si="5"/>
        <v>48.121810056411626</v>
      </c>
      <c r="H27" s="10">
        <v>1677.8</v>
      </c>
      <c r="I27" s="10">
        <v>1500.14</v>
      </c>
      <c r="J27" s="10">
        <v>2158.7800000000002</v>
      </c>
      <c r="K27" s="10">
        <f t="shared" si="2"/>
        <v>480.98000000000025</v>
      </c>
      <c r="L27" s="17">
        <f t="shared" si="6"/>
        <v>28.667302419835515</v>
      </c>
      <c r="M27" s="12">
        <f t="shared" si="3"/>
        <v>81.945835063127305</v>
      </c>
      <c r="N27" s="12">
        <f t="shared" si="3"/>
        <v>85.032791252642852</v>
      </c>
      <c r="O27" s="12">
        <f t="shared" si="3"/>
        <v>71.1829644675407</v>
      </c>
      <c r="P27" s="10">
        <v>60</v>
      </c>
      <c r="Q27" s="12">
        <f t="shared" si="4"/>
        <v>-10.762870595586605</v>
      </c>
      <c r="R27" s="26"/>
    </row>
    <row r="28" spans="1:18" ht="15" x14ac:dyDescent="0.25">
      <c r="A28" s="10">
        <v>22</v>
      </c>
      <c r="B28" s="11" t="s">
        <v>29</v>
      </c>
      <c r="C28" s="10">
        <v>5811.2</v>
      </c>
      <c r="D28" s="10">
        <v>5736.81</v>
      </c>
      <c r="E28" s="10">
        <v>6057.66</v>
      </c>
      <c r="F28" s="10">
        <f t="shared" si="1"/>
        <v>246.46000000000004</v>
      </c>
      <c r="G28" s="17">
        <f t="shared" si="5"/>
        <v>4.2411205947136574</v>
      </c>
      <c r="H28" s="10">
        <v>4884.24</v>
      </c>
      <c r="I28" s="10">
        <v>4291.3999999999996</v>
      </c>
      <c r="J28" s="10">
        <v>5003.8100000000004</v>
      </c>
      <c r="K28" s="10">
        <f t="shared" si="2"/>
        <v>119.57000000000062</v>
      </c>
      <c r="L28" s="17">
        <f t="shared" si="6"/>
        <v>2.4480778995299293</v>
      </c>
      <c r="M28" s="12">
        <f t="shared" si="3"/>
        <v>84.04873348017621</v>
      </c>
      <c r="N28" s="12">
        <f t="shared" si="3"/>
        <v>74.804638814951147</v>
      </c>
      <c r="O28" s="12">
        <f t="shared" si="3"/>
        <v>82.603018327208872</v>
      </c>
      <c r="P28" s="10">
        <v>60</v>
      </c>
      <c r="Q28" s="12">
        <f t="shared" si="4"/>
        <v>-1.4457151529673382</v>
      </c>
      <c r="R28" s="26"/>
    </row>
    <row r="29" spans="1:18" ht="15" x14ac:dyDescent="0.25">
      <c r="A29" s="10">
        <v>23</v>
      </c>
      <c r="B29" s="11" t="s">
        <v>30</v>
      </c>
      <c r="C29" s="10">
        <v>36.68</v>
      </c>
      <c r="D29" s="10">
        <v>35.97</v>
      </c>
      <c r="E29" s="10">
        <v>36.450000000000003</v>
      </c>
      <c r="F29" s="10">
        <f t="shared" si="1"/>
        <v>-0.22999999999999687</v>
      </c>
      <c r="G29" s="17">
        <f t="shared" si="5"/>
        <v>-0.62704471101416814</v>
      </c>
      <c r="H29" s="10">
        <v>22.02</v>
      </c>
      <c r="I29" s="10">
        <v>21.62</v>
      </c>
      <c r="J29" s="10">
        <v>25.22</v>
      </c>
      <c r="K29" s="10">
        <f t="shared" si="2"/>
        <v>3.1999999999999993</v>
      </c>
      <c r="L29" s="17">
        <f t="shared" si="6"/>
        <v>14.5322434150772</v>
      </c>
      <c r="M29" s="12">
        <f t="shared" si="3"/>
        <v>60.032715376226832</v>
      </c>
      <c r="N29" s="12">
        <f t="shared" si="3"/>
        <v>60.105643591882128</v>
      </c>
      <c r="O29" s="12">
        <f t="shared" si="3"/>
        <v>69.19067215363512</v>
      </c>
      <c r="P29" s="10">
        <v>60</v>
      </c>
      <c r="Q29" s="12">
        <f t="shared" si="4"/>
        <v>9.1579567774082875</v>
      </c>
      <c r="R29" s="26"/>
    </row>
    <row r="30" spans="1:18" ht="15" x14ac:dyDescent="0.25">
      <c r="A30" s="10">
        <v>24</v>
      </c>
      <c r="B30" s="11" t="s">
        <v>31</v>
      </c>
      <c r="C30" s="10">
        <v>404.21</v>
      </c>
      <c r="D30" s="10">
        <v>374.41</v>
      </c>
      <c r="E30" s="10">
        <v>400.47</v>
      </c>
      <c r="F30" s="10">
        <f t="shared" si="1"/>
        <v>-3.7399999999999523</v>
      </c>
      <c r="G30" s="17">
        <f t="shared" si="5"/>
        <v>-0.92526162143439106</v>
      </c>
      <c r="H30" s="10">
        <v>568.24</v>
      </c>
      <c r="I30" s="10">
        <v>547.26</v>
      </c>
      <c r="J30" s="10">
        <v>484.38</v>
      </c>
      <c r="K30" s="10">
        <f t="shared" si="2"/>
        <v>-83.860000000000014</v>
      </c>
      <c r="L30" s="17">
        <f t="shared" si="6"/>
        <v>-14.757848796283263</v>
      </c>
      <c r="M30" s="12">
        <f t="shared" si="3"/>
        <v>140.58039138071797</v>
      </c>
      <c r="N30" s="12">
        <f t="shared" si="3"/>
        <v>146.16596778932185</v>
      </c>
      <c r="O30" s="12">
        <f t="shared" si="3"/>
        <v>120.95288036557044</v>
      </c>
      <c r="P30" s="10">
        <v>60</v>
      </c>
      <c r="Q30" s="12">
        <f t="shared" si="4"/>
        <v>-19.627511015147533</v>
      </c>
      <c r="R30" s="26"/>
    </row>
    <row r="31" spans="1:18" ht="15" x14ac:dyDescent="0.25">
      <c r="A31" s="10">
        <v>25</v>
      </c>
      <c r="B31" s="11" t="s">
        <v>32</v>
      </c>
      <c r="C31" s="10">
        <v>40.42</v>
      </c>
      <c r="D31" s="10">
        <v>39.5</v>
      </c>
      <c r="E31" s="10">
        <v>43.4</v>
      </c>
      <c r="F31" s="10">
        <f t="shared" si="1"/>
        <v>2.9799999999999969</v>
      </c>
      <c r="G31" s="17">
        <f t="shared" si="5"/>
        <v>7.3725878278080081</v>
      </c>
      <c r="H31" s="10">
        <v>8.51</v>
      </c>
      <c r="I31" s="10">
        <v>8.83</v>
      </c>
      <c r="J31" s="10">
        <v>9.6</v>
      </c>
      <c r="K31" s="10">
        <f t="shared" si="2"/>
        <v>1.0899999999999999</v>
      </c>
      <c r="L31" s="17">
        <f t="shared" si="6"/>
        <v>12.808460634547588</v>
      </c>
      <c r="M31" s="12">
        <f t="shared" si="3"/>
        <v>21.053933696190004</v>
      </c>
      <c r="N31" s="12">
        <f t="shared" si="3"/>
        <v>22.354430379746837</v>
      </c>
      <c r="O31" s="12">
        <f t="shared" si="3"/>
        <v>22.119815668202765</v>
      </c>
      <c r="P31" s="10">
        <v>60</v>
      </c>
      <c r="Q31" s="12">
        <f t="shared" si="4"/>
        <v>1.065881972012761</v>
      </c>
      <c r="R31" s="26"/>
    </row>
    <row r="32" spans="1:18" ht="15" x14ac:dyDescent="0.25">
      <c r="A32" s="10">
        <v>26</v>
      </c>
      <c r="B32" s="11" t="s">
        <v>33</v>
      </c>
      <c r="C32" s="10">
        <v>2225.7199999999998</v>
      </c>
      <c r="D32" s="10">
        <v>1668.93</v>
      </c>
      <c r="E32" s="10">
        <v>2165.48</v>
      </c>
      <c r="F32" s="10">
        <f t="shared" si="1"/>
        <v>-60.239999999999782</v>
      </c>
      <c r="G32" s="17">
        <f t="shared" si="5"/>
        <v>-2.7065399061876509</v>
      </c>
      <c r="H32" s="10">
        <v>3710.33</v>
      </c>
      <c r="I32" s="10">
        <v>3512.88</v>
      </c>
      <c r="J32" s="10">
        <v>4344.08</v>
      </c>
      <c r="K32" s="10">
        <f t="shared" si="2"/>
        <v>633.75</v>
      </c>
      <c r="L32" s="17">
        <f t="shared" si="6"/>
        <v>17.080690935846675</v>
      </c>
      <c r="M32" s="12">
        <f t="shared" si="3"/>
        <v>166.70246032744461</v>
      </c>
      <c r="N32" s="12">
        <f t="shared" si="3"/>
        <v>210.48695871007172</v>
      </c>
      <c r="O32" s="12">
        <f t="shared" si="3"/>
        <v>200.60587029203685</v>
      </c>
      <c r="P32" s="10">
        <v>60</v>
      </c>
      <c r="Q32" s="12">
        <f t="shared" si="4"/>
        <v>33.903409964592242</v>
      </c>
      <c r="R32" s="26"/>
    </row>
    <row r="33" spans="1:18" ht="15" x14ac:dyDescent="0.25">
      <c r="A33" s="10">
        <v>27</v>
      </c>
      <c r="B33" s="11" t="s">
        <v>34</v>
      </c>
      <c r="C33" s="10">
        <v>35.85</v>
      </c>
      <c r="D33" s="10">
        <v>25.1</v>
      </c>
      <c r="E33" s="10">
        <v>38.79</v>
      </c>
      <c r="F33" s="10">
        <f t="shared" si="1"/>
        <v>2.9399999999999977</v>
      </c>
      <c r="G33" s="17">
        <f t="shared" si="5"/>
        <v>8.2008368200836745</v>
      </c>
      <c r="H33" s="10">
        <v>5.35</v>
      </c>
      <c r="I33" s="10">
        <v>5.35</v>
      </c>
      <c r="J33" s="10">
        <v>22.3</v>
      </c>
      <c r="K33" s="10">
        <f t="shared" si="2"/>
        <v>16.950000000000003</v>
      </c>
      <c r="L33" s="17">
        <f t="shared" si="6"/>
        <v>316.82242990654214</v>
      </c>
      <c r="M33" s="12">
        <f t="shared" si="3"/>
        <v>14.923291492329147</v>
      </c>
      <c r="N33" s="12">
        <f t="shared" si="3"/>
        <v>21.314741035856571</v>
      </c>
      <c r="O33" s="12">
        <f t="shared" si="3"/>
        <v>57.48904356792989</v>
      </c>
      <c r="P33" s="10">
        <v>60</v>
      </c>
      <c r="Q33" s="12">
        <f t="shared" si="4"/>
        <v>42.565752075600741</v>
      </c>
      <c r="R33" s="26"/>
    </row>
    <row r="34" spans="1:18" ht="15" x14ac:dyDescent="0.25">
      <c r="A34" s="10">
        <v>28</v>
      </c>
      <c r="B34" s="11" t="s">
        <v>35</v>
      </c>
      <c r="C34" s="10">
        <v>102.76</v>
      </c>
      <c r="D34" s="10">
        <v>450.24</v>
      </c>
      <c r="E34" s="10">
        <v>123.77</v>
      </c>
      <c r="F34" s="10">
        <f t="shared" si="1"/>
        <v>21.009999999999991</v>
      </c>
      <c r="G34" s="17">
        <f t="shared" si="5"/>
        <v>20.445698715453474</v>
      </c>
      <c r="H34" s="10">
        <v>209.59</v>
      </c>
      <c r="I34" s="10">
        <v>192.11</v>
      </c>
      <c r="J34" s="10">
        <v>351.19</v>
      </c>
      <c r="K34" s="10">
        <f t="shared" si="2"/>
        <v>141.6</v>
      </c>
      <c r="L34" s="17">
        <f t="shared" si="6"/>
        <v>67.560475213512092</v>
      </c>
      <c r="M34" s="12">
        <f t="shared" si="3"/>
        <v>203.96068509147528</v>
      </c>
      <c r="N34" s="12">
        <f t="shared" si="3"/>
        <v>42.668354655294955</v>
      </c>
      <c r="O34" s="12">
        <f t="shared" si="3"/>
        <v>283.74404136705181</v>
      </c>
      <c r="P34" s="10">
        <v>60</v>
      </c>
      <c r="Q34" s="12">
        <f t="shared" si="4"/>
        <v>79.783356275576523</v>
      </c>
      <c r="R34" s="26"/>
    </row>
    <row r="35" spans="1:18" ht="15" x14ac:dyDescent="0.25">
      <c r="A35" s="10">
        <v>29</v>
      </c>
      <c r="B35" s="11" t="s">
        <v>36</v>
      </c>
      <c r="C35" s="10">
        <v>215.86</v>
      </c>
      <c r="D35" s="10">
        <v>207.4</v>
      </c>
      <c r="E35" s="10">
        <v>218.62</v>
      </c>
      <c r="F35" s="10">
        <f t="shared" si="1"/>
        <v>2.7599999999999909</v>
      </c>
      <c r="G35" s="17">
        <f t="shared" si="5"/>
        <v>1.2786065042156911</v>
      </c>
      <c r="H35" s="10">
        <v>45.34</v>
      </c>
      <c r="I35" s="10">
        <v>47.64</v>
      </c>
      <c r="J35" s="10">
        <v>52.54</v>
      </c>
      <c r="K35" s="10">
        <f t="shared" si="2"/>
        <v>7.1999999999999957</v>
      </c>
      <c r="L35" s="17">
        <f t="shared" si="6"/>
        <v>15.88001764446404</v>
      </c>
      <c r="M35" s="12">
        <f t="shared" si="3"/>
        <v>21.004354674325953</v>
      </c>
      <c r="N35" s="12">
        <f t="shared" si="3"/>
        <v>22.970106075216972</v>
      </c>
      <c r="O35" s="12">
        <f t="shared" si="3"/>
        <v>24.032567926081786</v>
      </c>
      <c r="P35" s="10">
        <v>60</v>
      </c>
      <c r="Q35" s="12">
        <f t="shared" si="4"/>
        <v>3.0282132517558331</v>
      </c>
      <c r="R35" s="26"/>
    </row>
    <row r="36" spans="1:18" ht="15" x14ac:dyDescent="0.25">
      <c r="A36" s="10">
        <v>30</v>
      </c>
      <c r="B36" s="11" t="s">
        <v>37</v>
      </c>
      <c r="C36" s="10">
        <v>11.97</v>
      </c>
      <c r="D36" s="10">
        <v>9.73</v>
      </c>
      <c r="E36" s="10">
        <v>10.25</v>
      </c>
      <c r="F36" s="10">
        <f t="shared" si="1"/>
        <v>-1.7200000000000006</v>
      </c>
      <c r="G36" s="17">
        <f t="shared" si="5"/>
        <v>-14.369256474519638</v>
      </c>
      <c r="H36" s="10">
        <v>13.44</v>
      </c>
      <c r="I36" s="10">
        <v>15.18</v>
      </c>
      <c r="J36" s="10">
        <v>14.19</v>
      </c>
      <c r="K36" s="10">
        <f t="shared" si="2"/>
        <v>0.75</v>
      </c>
      <c r="L36" s="17">
        <f t="shared" si="6"/>
        <v>5.5803571428571432</v>
      </c>
      <c r="M36" s="12">
        <f t="shared" si="3"/>
        <v>112.28070175438596</v>
      </c>
      <c r="N36" s="12">
        <f t="shared" si="3"/>
        <v>156.01233299075025</v>
      </c>
      <c r="O36" s="12">
        <f t="shared" si="3"/>
        <v>138.4390243902439</v>
      </c>
      <c r="P36" s="10">
        <v>60</v>
      </c>
      <c r="Q36" s="12">
        <f t="shared" si="4"/>
        <v>26.158322635857942</v>
      </c>
      <c r="R36" s="26"/>
    </row>
    <row r="37" spans="1:18" ht="15" x14ac:dyDescent="0.25">
      <c r="A37" s="10">
        <v>31</v>
      </c>
      <c r="B37" s="11" t="s">
        <v>38</v>
      </c>
      <c r="C37" s="10">
        <v>1262.51</v>
      </c>
      <c r="D37" s="10">
        <v>1076.8599999999999</v>
      </c>
      <c r="E37" s="10">
        <v>1556.95</v>
      </c>
      <c r="F37" s="10">
        <f t="shared" si="1"/>
        <v>294.44000000000005</v>
      </c>
      <c r="G37" s="17">
        <f t="shared" si="5"/>
        <v>23.321795470926968</v>
      </c>
      <c r="H37" s="10">
        <v>1691.03</v>
      </c>
      <c r="I37" s="10">
        <v>1515.62</v>
      </c>
      <c r="J37" s="10">
        <v>1980.04</v>
      </c>
      <c r="K37" s="10">
        <f t="shared" si="2"/>
        <v>289.01</v>
      </c>
      <c r="L37" s="17">
        <f t="shared" si="6"/>
        <v>17.090767165573645</v>
      </c>
      <c r="M37" s="12">
        <f t="shared" si="3"/>
        <v>133.9419093710149</v>
      </c>
      <c r="N37" s="12">
        <f t="shared" si="3"/>
        <v>140.74438645692103</v>
      </c>
      <c r="O37" s="12">
        <f t="shared" si="3"/>
        <v>127.1742830534057</v>
      </c>
      <c r="P37" s="10">
        <v>60</v>
      </c>
      <c r="Q37" s="12">
        <f t="shared" si="4"/>
        <v>-6.7676263176091993</v>
      </c>
      <c r="R37" s="26"/>
    </row>
    <row r="38" spans="1:18" x14ac:dyDescent="0.2">
      <c r="A38" s="24" t="s">
        <v>39</v>
      </c>
      <c r="B38" s="25"/>
      <c r="C38" s="6">
        <f>SUM(C19:C37)</f>
        <v>54452.159999999996</v>
      </c>
      <c r="D38" s="6">
        <f>SUM(D19:D37)</f>
        <v>51090.920000000006</v>
      </c>
      <c r="E38" s="6">
        <f>SUM(E19:E37)</f>
        <v>62396.640000000007</v>
      </c>
      <c r="F38" s="6">
        <f t="shared" si="1"/>
        <v>7944.4800000000105</v>
      </c>
      <c r="G38" s="18">
        <f t="shared" si="5"/>
        <v>14.589834452848171</v>
      </c>
      <c r="H38" s="6">
        <f>SUM(H19:H37)</f>
        <v>52078.739999999983</v>
      </c>
      <c r="I38" s="6">
        <f>SUM(I19:I37)</f>
        <v>47423.110000000008</v>
      </c>
      <c r="J38" s="6">
        <f>SUM(J19:J37)</f>
        <v>64841.220000000008</v>
      </c>
      <c r="K38" s="6">
        <f t="shared" si="2"/>
        <v>12762.480000000025</v>
      </c>
      <c r="L38" s="18">
        <f t="shared" si="6"/>
        <v>24.50612284398591</v>
      </c>
      <c r="M38" s="7">
        <f t="shared" ref="M38:O59" si="7">(H38/C38)*100</f>
        <v>95.641274836480292</v>
      </c>
      <c r="N38" s="7">
        <f t="shared" si="7"/>
        <v>92.821013988395592</v>
      </c>
      <c r="O38" s="7">
        <f t="shared" si="7"/>
        <v>103.9178071126907</v>
      </c>
      <c r="P38" s="7">
        <v>60</v>
      </c>
      <c r="Q38" s="7">
        <f t="shared" si="4"/>
        <v>8.2765322762104034</v>
      </c>
      <c r="R38" s="27"/>
    </row>
    <row r="39" spans="1:18" ht="15" x14ac:dyDescent="0.25">
      <c r="A39" s="10">
        <v>32</v>
      </c>
      <c r="B39" s="11" t="s">
        <v>40</v>
      </c>
      <c r="C39" s="10">
        <v>16479.03</v>
      </c>
      <c r="D39" s="10">
        <v>18601.5</v>
      </c>
      <c r="E39" s="10">
        <v>23709.62</v>
      </c>
      <c r="F39" s="10">
        <f t="shared" si="1"/>
        <v>7230.59</v>
      </c>
      <c r="G39" s="17">
        <f t="shared" si="5"/>
        <v>43.877521917248771</v>
      </c>
      <c r="H39" s="10">
        <v>3775.8</v>
      </c>
      <c r="I39" s="10">
        <v>4505.6499999999996</v>
      </c>
      <c r="J39" s="10">
        <v>6853.99</v>
      </c>
      <c r="K39" s="10">
        <f t="shared" si="2"/>
        <v>3078.1899999999996</v>
      </c>
      <c r="L39" s="17">
        <f t="shared" si="6"/>
        <v>81.524180306160261</v>
      </c>
      <c r="M39" s="12">
        <f t="shared" si="7"/>
        <v>22.91275639403533</v>
      </c>
      <c r="N39" s="12">
        <f t="shared" si="7"/>
        <v>24.221971346396796</v>
      </c>
      <c r="O39" s="12">
        <f t="shared" si="7"/>
        <v>28.908055042636704</v>
      </c>
      <c r="P39" s="10">
        <v>60</v>
      </c>
      <c r="Q39" s="12">
        <f t="shared" si="4"/>
        <v>5.9952986486013735</v>
      </c>
      <c r="R39" s="26"/>
    </row>
    <row r="40" spans="1:18" x14ac:dyDescent="0.2">
      <c r="A40" s="24" t="s">
        <v>41</v>
      </c>
      <c r="B40" s="25"/>
      <c r="C40" s="6">
        <f>SUM(C39:C39)</f>
        <v>16479.03</v>
      </c>
      <c r="D40" s="6">
        <f>SUM(D39:D39)</f>
        <v>18601.5</v>
      </c>
      <c r="E40" s="6">
        <f>SUM(E39:E39)</f>
        <v>23709.62</v>
      </c>
      <c r="F40" s="6">
        <f t="shared" si="1"/>
        <v>7230.59</v>
      </c>
      <c r="G40" s="18">
        <f t="shared" si="5"/>
        <v>43.877521917248771</v>
      </c>
      <c r="H40" s="6">
        <f>SUM(H39:H39)</f>
        <v>3775.8</v>
      </c>
      <c r="I40" s="6">
        <f>SUM(I39:I39)</f>
        <v>4505.6499999999996</v>
      </c>
      <c r="J40" s="6">
        <f>SUM(J39:J39)</f>
        <v>6853.99</v>
      </c>
      <c r="K40" s="6">
        <f t="shared" si="2"/>
        <v>3078.1899999999996</v>
      </c>
      <c r="L40" s="18">
        <f t="shared" si="6"/>
        <v>81.524180306160261</v>
      </c>
      <c r="M40" s="7">
        <f t="shared" si="7"/>
        <v>22.91275639403533</v>
      </c>
      <c r="N40" s="7">
        <f t="shared" si="7"/>
        <v>24.221971346396796</v>
      </c>
      <c r="O40" s="7">
        <f t="shared" si="7"/>
        <v>28.908055042636704</v>
      </c>
      <c r="P40" s="7">
        <v>60</v>
      </c>
      <c r="Q40" s="7">
        <f t="shared" si="4"/>
        <v>5.9952986486013735</v>
      </c>
      <c r="R40" s="27"/>
    </row>
    <row r="41" spans="1:18" ht="15" x14ac:dyDescent="0.25">
      <c r="A41" s="10">
        <v>33</v>
      </c>
      <c r="B41" s="11" t="s">
        <v>42</v>
      </c>
      <c r="C41" s="10">
        <v>14335.19</v>
      </c>
      <c r="D41" s="10">
        <v>13506.97</v>
      </c>
      <c r="E41" s="10">
        <v>15042.65</v>
      </c>
      <c r="F41" s="10">
        <f t="shared" si="1"/>
        <v>707.45999999999913</v>
      </c>
      <c r="G41" s="17">
        <f t="shared" si="5"/>
        <v>4.9351281706067311</v>
      </c>
      <c r="H41" s="10">
        <v>6416.3</v>
      </c>
      <c r="I41" s="10">
        <v>5984.25</v>
      </c>
      <c r="J41" s="10">
        <v>7677.04</v>
      </c>
      <c r="K41" s="10">
        <f t="shared" si="2"/>
        <v>1260.7399999999998</v>
      </c>
      <c r="L41" s="17">
        <f t="shared" si="6"/>
        <v>19.649018904976383</v>
      </c>
      <c r="M41" s="12">
        <f t="shared" si="7"/>
        <v>44.759085857948165</v>
      </c>
      <c r="N41" s="12">
        <f t="shared" si="7"/>
        <v>44.304903320285746</v>
      </c>
      <c r="O41" s="12">
        <f t="shared" si="7"/>
        <v>51.035156704437057</v>
      </c>
      <c r="P41" s="10">
        <v>60</v>
      </c>
      <c r="Q41" s="12">
        <f t="shared" si="4"/>
        <v>6.2760708464888921</v>
      </c>
      <c r="R41" s="26"/>
    </row>
    <row r="42" spans="1:18" x14ac:dyDescent="0.2">
      <c r="A42" s="24" t="s">
        <v>43</v>
      </c>
      <c r="B42" s="25"/>
      <c r="C42" s="6">
        <f>SUM(C41:C41)</f>
        <v>14335.19</v>
      </c>
      <c r="D42" s="6">
        <f>SUM(D41:D41)</f>
        <v>13506.97</v>
      </c>
      <c r="E42" s="6">
        <f>SUM(E41:E41)</f>
        <v>15042.65</v>
      </c>
      <c r="F42" s="6">
        <f t="shared" si="1"/>
        <v>707.45999999999913</v>
      </c>
      <c r="G42" s="18">
        <f t="shared" si="5"/>
        <v>4.9351281706067311</v>
      </c>
      <c r="H42" s="6">
        <f>SUM(H41:H41)</f>
        <v>6416.3</v>
      </c>
      <c r="I42" s="6">
        <f>SUM(I41:I41)</f>
        <v>5984.25</v>
      </c>
      <c r="J42" s="6">
        <f>SUM(J41:J41)</f>
        <v>7677.04</v>
      </c>
      <c r="K42" s="6">
        <f t="shared" si="2"/>
        <v>1260.7399999999998</v>
      </c>
      <c r="L42" s="18">
        <f t="shared" si="6"/>
        <v>19.649018904976383</v>
      </c>
      <c r="M42" s="7">
        <f t="shared" si="7"/>
        <v>44.759085857948165</v>
      </c>
      <c r="N42" s="7">
        <f t="shared" si="7"/>
        <v>44.304903320285746</v>
      </c>
      <c r="O42" s="7">
        <f t="shared" si="7"/>
        <v>51.035156704437057</v>
      </c>
      <c r="P42" s="7">
        <v>60</v>
      </c>
      <c r="Q42" s="7">
        <f t="shared" si="4"/>
        <v>6.2760708464888921</v>
      </c>
      <c r="R42" s="27"/>
    </row>
    <row r="43" spans="1:18" ht="15" x14ac:dyDescent="0.25">
      <c r="A43" s="10">
        <v>34</v>
      </c>
      <c r="B43" s="11" t="s">
        <v>44</v>
      </c>
      <c r="C43" s="10">
        <v>593.98</v>
      </c>
      <c r="D43" s="10">
        <v>541.29</v>
      </c>
      <c r="E43" s="10">
        <v>462.09</v>
      </c>
      <c r="F43" s="10">
        <f t="shared" si="1"/>
        <v>-131.89000000000004</v>
      </c>
      <c r="G43" s="17">
        <f t="shared" si="5"/>
        <v>-22.204451328327561</v>
      </c>
      <c r="H43" s="10">
        <v>1526.02</v>
      </c>
      <c r="I43" s="10">
        <v>1471.51</v>
      </c>
      <c r="J43" s="10">
        <v>1712.12</v>
      </c>
      <c r="K43" s="10">
        <f t="shared" si="2"/>
        <v>186.09999999999991</v>
      </c>
      <c r="L43" s="17">
        <f t="shared" si="6"/>
        <v>12.195121951219507</v>
      </c>
      <c r="M43" s="12">
        <f t="shared" si="7"/>
        <v>256.91437422135425</v>
      </c>
      <c r="N43" s="12">
        <f t="shared" si="7"/>
        <v>271.85242661050455</v>
      </c>
      <c r="O43" s="12">
        <f t="shared" si="7"/>
        <v>370.51656603691924</v>
      </c>
      <c r="P43" s="10">
        <v>60</v>
      </c>
      <c r="Q43" s="12">
        <f t="shared" si="4"/>
        <v>113.60219181556499</v>
      </c>
      <c r="R43" s="26"/>
    </row>
    <row r="44" spans="1:18" ht="15" x14ac:dyDescent="0.25">
      <c r="A44" s="10">
        <v>35</v>
      </c>
      <c r="B44" s="11" t="s">
        <v>45</v>
      </c>
      <c r="C44" s="10">
        <v>468.76</v>
      </c>
      <c r="D44" s="10">
        <v>439.27</v>
      </c>
      <c r="E44" s="10">
        <v>613.66</v>
      </c>
      <c r="F44" s="10">
        <f t="shared" si="1"/>
        <v>144.89999999999998</v>
      </c>
      <c r="G44" s="17">
        <f t="shared" si="5"/>
        <v>30.91134055806809</v>
      </c>
      <c r="H44" s="10">
        <v>265.02999999999997</v>
      </c>
      <c r="I44" s="10">
        <v>235.73</v>
      </c>
      <c r="J44" s="10">
        <v>311.17</v>
      </c>
      <c r="K44" s="10">
        <f t="shared" si="2"/>
        <v>46.140000000000043</v>
      </c>
      <c r="L44" s="17">
        <f t="shared" si="6"/>
        <v>17.409349884918708</v>
      </c>
      <c r="M44" s="12">
        <f t="shared" si="7"/>
        <v>56.538527178086859</v>
      </c>
      <c r="N44" s="12">
        <f t="shared" si="7"/>
        <v>53.664033510141827</v>
      </c>
      <c r="O44" s="12">
        <f t="shared" si="7"/>
        <v>50.707232017729694</v>
      </c>
      <c r="P44" s="10">
        <v>60</v>
      </c>
      <c r="Q44" s="12">
        <f t="shared" si="4"/>
        <v>-5.8312951603571648</v>
      </c>
      <c r="R44" s="26"/>
    </row>
    <row r="45" spans="1:18" ht="15" x14ac:dyDescent="0.25">
      <c r="A45" s="10">
        <v>36</v>
      </c>
      <c r="B45" s="11" t="s">
        <v>46</v>
      </c>
      <c r="C45" s="10">
        <v>93.43</v>
      </c>
      <c r="D45" s="10">
        <v>69.66</v>
      </c>
      <c r="E45" s="10">
        <v>183.27</v>
      </c>
      <c r="F45" s="10">
        <f t="shared" si="1"/>
        <v>89.84</v>
      </c>
      <c r="G45" s="17">
        <f t="shared" si="5"/>
        <v>96.157551107781231</v>
      </c>
      <c r="H45" s="10">
        <v>482.76</v>
      </c>
      <c r="I45" s="10">
        <v>456.8</v>
      </c>
      <c r="J45" s="10">
        <v>464.91</v>
      </c>
      <c r="K45" s="10">
        <f t="shared" si="2"/>
        <v>-17.849999999999966</v>
      </c>
      <c r="L45" s="17">
        <f t="shared" si="6"/>
        <v>-3.6974894357444623</v>
      </c>
      <c r="M45" s="12">
        <f t="shared" si="7"/>
        <v>516.70769560098461</v>
      </c>
      <c r="N45" s="12">
        <f t="shared" si="7"/>
        <v>655.75653172552404</v>
      </c>
      <c r="O45" s="12">
        <f t="shared" si="7"/>
        <v>253.67490587657554</v>
      </c>
      <c r="P45" s="10">
        <v>60</v>
      </c>
      <c r="Q45" s="12">
        <f t="shared" si="4"/>
        <v>-263.0327897244091</v>
      </c>
      <c r="R45" s="26"/>
    </row>
    <row r="46" spans="1:18" ht="15" x14ac:dyDescent="0.25">
      <c r="A46" s="10">
        <v>37</v>
      </c>
      <c r="B46" s="11" t="s">
        <v>47</v>
      </c>
      <c r="C46" s="10">
        <v>4.07</v>
      </c>
      <c r="D46" s="10">
        <v>0.35</v>
      </c>
      <c r="E46" s="10">
        <v>12.48</v>
      </c>
      <c r="F46" s="10">
        <f t="shared" si="1"/>
        <v>8.41</v>
      </c>
      <c r="G46" s="17">
        <f t="shared" si="5"/>
        <v>206.63390663390663</v>
      </c>
      <c r="H46" s="10">
        <v>45.23</v>
      </c>
      <c r="I46" s="10">
        <v>51.57</v>
      </c>
      <c r="J46" s="10">
        <v>38.979999999999997</v>
      </c>
      <c r="K46" s="10">
        <f t="shared" si="2"/>
        <v>-6.25</v>
      </c>
      <c r="L46" s="17">
        <f t="shared" si="6"/>
        <v>-13.818262215343799</v>
      </c>
      <c r="M46" s="12">
        <f t="shared" si="7"/>
        <v>1111.3022113022112</v>
      </c>
      <c r="N46" s="12">
        <f t="shared" si="7"/>
        <v>14734.285714285716</v>
      </c>
      <c r="O46" s="12">
        <f t="shared" si="7"/>
        <v>312.33974358974359</v>
      </c>
      <c r="P46" s="10">
        <v>60</v>
      </c>
      <c r="Q46" s="12">
        <f t="shared" si="4"/>
        <v>-798.96246771246751</v>
      </c>
      <c r="R46" s="26"/>
    </row>
    <row r="47" spans="1:18" ht="15" x14ac:dyDescent="0.25">
      <c r="A47" s="10">
        <v>38</v>
      </c>
      <c r="B47" s="11" t="s">
        <v>48</v>
      </c>
      <c r="C47" s="10">
        <v>369.18</v>
      </c>
      <c r="D47" s="10">
        <v>434.64</v>
      </c>
      <c r="E47" s="10">
        <v>555.04999999999995</v>
      </c>
      <c r="F47" s="10">
        <f t="shared" si="1"/>
        <v>185.86999999999995</v>
      </c>
      <c r="G47" s="17">
        <f t="shared" si="5"/>
        <v>50.346714339888386</v>
      </c>
      <c r="H47" s="10">
        <v>386.41</v>
      </c>
      <c r="I47" s="10">
        <v>365.33</v>
      </c>
      <c r="J47" s="10">
        <v>424.17</v>
      </c>
      <c r="K47" s="10">
        <f t="shared" si="2"/>
        <v>37.759999999999991</v>
      </c>
      <c r="L47" s="17">
        <f t="shared" si="6"/>
        <v>9.7720038301286181</v>
      </c>
      <c r="M47" s="12">
        <f t="shared" si="7"/>
        <v>104.66710005959152</v>
      </c>
      <c r="N47" s="12">
        <f t="shared" si="7"/>
        <v>84.053469538008457</v>
      </c>
      <c r="O47" s="12">
        <f t="shared" si="7"/>
        <v>76.420142329519862</v>
      </c>
      <c r="P47" s="10">
        <v>60</v>
      </c>
      <c r="Q47" s="12">
        <f t="shared" si="4"/>
        <v>-28.246957730071657</v>
      </c>
      <c r="R47" s="26"/>
    </row>
    <row r="48" spans="1:18" ht="15" x14ac:dyDescent="0.25">
      <c r="A48" s="10">
        <v>39</v>
      </c>
      <c r="B48" s="11" t="s">
        <v>49</v>
      </c>
      <c r="C48" s="10">
        <v>3.72</v>
      </c>
      <c r="D48" s="10">
        <v>2.94</v>
      </c>
      <c r="E48" s="10">
        <v>7.65</v>
      </c>
      <c r="F48" s="10">
        <f t="shared" si="1"/>
        <v>3.93</v>
      </c>
      <c r="G48" s="17">
        <f t="shared" si="5"/>
        <v>105.64516129032258</v>
      </c>
      <c r="H48" s="10">
        <v>98.1</v>
      </c>
      <c r="I48" s="10">
        <v>87.59</v>
      </c>
      <c r="J48" s="10">
        <v>146.38</v>
      </c>
      <c r="K48" s="10">
        <f t="shared" si="2"/>
        <v>48.28</v>
      </c>
      <c r="L48" s="17">
        <f t="shared" si="6"/>
        <v>49.21508664627931</v>
      </c>
      <c r="M48" s="12">
        <f t="shared" si="7"/>
        <v>2637.0967741935478</v>
      </c>
      <c r="N48" s="12">
        <f t="shared" si="7"/>
        <v>2979.2517006802723</v>
      </c>
      <c r="O48" s="12">
        <f t="shared" si="7"/>
        <v>1913.4640522875816</v>
      </c>
      <c r="P48" s="10">
        <v>60</v>
      </c>
      <c r="Q48" s="12">
        <f t="shared" si="4"/>
        <v>-723.63272190596626</v>
      </c>
      <c r="R48" s="26"/>
    </row>
    <row r="49" spans="1:18" ht="15" x14ac:dyDescent="0.25">
      <c r="A49" s="10">
        <v>40</v>
      </c>
      <c r="B49" s="11" t="s">
        <v>50</v>
      </c>
      <c r="C49" s="10">
        <v>173.98</v>
      </c>
      <c r="D49" s="10">
        <v>164.49</v>
      </c>
      <c r="E49" s="10">
        <v>194.46</v>
      </c>
      <c r="F49" s="10">
        <f t="shared" si="1"/>
        <v>20.480000000000018</v>
      </c>
      <c r="G49" s="17">
        <f t="shared" si="5"/>
        <v>11.771467984825854</v>
      </c>
      <c r="H49" s="10">
        <v>104.87</v>
      </c>
      <c r="I49" s="10">
        <v>95.67</v>
      </c>
      <c r="J49" s="10">
        <v>123.93</v>
      </c>
      <c r="K49" s="10">
        <f t="shared" si="2"/>
        <v>19.060000000000002</v>
      </c>
      <c r="L49" s="17">
        <f t="shared" si="6"/>
        <v>18.174883188709835</v>
      </c>
      <c r="M49" s="12">
        <f t="shared" si="7"/>
        <v>60.277043338314748</v>
      </c>
      <c r="N49" s="12">
        <f t="shared" si="7"/>
        <v>58.161590370235274</v>
      </c>
      <c r="O49" s="12">
        <f t="shared" si="7"/>
        <v>63.730330145016964</v>
      </c>
      <c r="P49" s="10">
        <v>60</v>
      </c>
      <c r="Q49" s="12">
        <f t="shared" si="4"/>
        <v>3.4532868067022164</v>
      </c>
      <c r="R49" s="26"/>
    </row>
    <row r="50" spans="1:18" ht="15" x14ac:dyDescent="0.25">
      <c r="A50" s="10">
        <v>41</v>
      </c>
      <c r="B50" s="11" t="s">
        <v>51</v>
      </c>
      <c r="C50" s="10">
        <v>110.42</v>
      </c>
      <c r="D50" s="10">
        <v>101.72</v>
      </c>
      <c r="E50" s="10">
        <v>117.97</v>
      </c>
      <c r="F50" s="10">
        <f t="shared" si="1"/>
        <v>7.5499999999999972</v>
      </c>
      <c r="G50" s="17">
        <f t="shared" si="5"/>
        <v>6.8375294330737164</v>
      </c>
      <c r="H50" s="10">
        <v>149.16</v>
      </c>
      <c r="I50" s="10">
        <v>143.41</v>
      </c>
      <c r="J50" s="10">
        <v>161.29</v>
      </c>
      <c r="K50" s="10">
        <f t="shared" si="2"/>
        <v>12.129999999999995</v>
      </c>
      <c r="L50" s="17">
        <f t="shared" si="6"/>
        <v>8.1322070260123329</v>
      </c>
      <c r="M50" s="12">
        <f t="shared" si="7"/>
        <v>135.08422387248686</v>
      </c>
      <c r="N50" s="12">
        <f t="shared" si="7"/>
        <v>140.98505701926857</v>
      </c>
      <c r="O50" s="12">
        <f t="shared" si="7"/>
        <v>136.72120030516231</v>
      </c>
      <c r="P50" s="10">
        <v>60</v>
      </c>
      <c r="Q50" s="12">
        <f t="shared" si="4"/>
        <v>1.6369764326754535</v>
      </c>
      <c r="R50" s="26"/>
    </row>
    <row r="51" spans="1:18" x14ac:dyDescent="0.2">
      <c r="A51" s="24" t="s">
        <v>52</v>
      </c>
      <c r="B51" s="25"/>
      <c r="C51" s="6">
        <f>SUM(C43:C50)</f>
        <v>1817.5400000000002</v>
      </c>
      <c r="D51" s="6">
        <f>SUM(D43:D50)</f>
        <v>1754.3600000000001</v>
      </c>
      <c r="E51" s="6">
        <f>SUM(E43:E50)</f>
        <v>2146.63</v>
      </c>
      <c r="F51" s="6">
        <f t="shared" si="1"/>
        <v>329.08999999999992</v>
      </c>
      <c r="G51" s="18">
        <f t="shared" si="5"/>
        <v>18.106341538563107</v>
      </c>
      <c r="H51" s="6">
        <f>SUM(H43:H50)</f>
        <v>3057.5799999999995</v>
      </c>
      <c r="I51" s="6">
        <f>SUM(I43:I50)</f>
        <v>2907.61</v>
      </c>
      <c r="J51" s="6">
        <f>SUM(J43:J50)</f>
        <v>3382.95</v>
      </c>
      <c r="K51" s="6">
        <f t="shared" si="2"/>
        <v>325.37000000000035</v>
      </c>
      <c r="L51" s="18">
        <f t="shared" si="6"/>
        <v>10.641422301297117</v>
      </c>
      <c r="M51" s="7">
        <f t="shared" si="7"/>
        <v>168.22628387820896</v>
      </c>
      <c r="N51" s="7">
        <f t="shared" si="7"/>
        <v>165.73622289609887</v>
      </c>
      <c r="O51" s="7">
        <f t="shared" si="7"/>
        <v>157.59353032427569</v>
      </c>
      <c r="P51" s="7">
        <v>60</v>
      </c>
      <c r="Q51" s="7">
        <f t="shared" si="4"/>
        <v>-10.63275355393327</v>
      </c>
      <c r="R51" s="27"/>
    </row>
    <row r="52" spans="1:18" ht="15" x14ac:dyDescent="0.25">
      <c r="A52" s="10">
        <v>42</v>
      </c>
      <c r="B52" s="11" t="s">
        <v>53</v>
      </c>
      <c r="C52" s="10">
        <v>0</v>
      </c>
      <c r="D52" s="10">
        <v>0</v>
      </c>
      <c r="E52" s="10">
        <v>0</v>
      </c>
      <c r="F52" s="10">
        <f t="shared" si="1"/>
        <v>0</v>
      </c>
      <c r="G52" s="17" t="str">
        <f t="shared" si="5"/>
        <v/>
      </c>
      <c r="H52" s="10">
        <v>0</v>
      </c>
      <c r="I52" s="10">
        <v>0</v>
      </c>
      <c r="J52" s="10">
        <v>0</v>
      </c>
      <c r="K52" s="10">
        <f t="shared" si="2"/>
        <v>0</v>
      </c>
      <c r="L52" s="17" t="str">
        <f t="shared" si="6"/>
        <v/>
      </c>
      <c r="M52" s="12" t="e">
        <f t="shared" si="7"/>
        <v>#DIV/0!</v>
      </c>
      <c r="N52" s="12" t="e">
        <f t="shared" si="7"/>
        <v>#DIV/0!</v>
      </c>
      <c r="O52" s="12" t="e">
        <f t="shared" si="7"/>
        <v>#DIV/0!</v>
      </c>
      <c r="P52" s="10">
        <v>60</v>
      </c>
      <c r="Q52" s="12" t="e">
        <f t="shared" si="4"/>
        <v>#DIV/0!</v>
      </c>
      <c r="R52" s="26"/>
    </row>
    <row r="53" spans="1:18" ht="15" x14ac:dyDescent="0.25">
      <c r="A53" s="10">
        <v>43</v>
      </c>
      <c r="B53" s="11" t="s">
        <v>54</v>
      </c>
      <c r="C53" s="10">
        <v>0</v>
      </c>
      <c r="D53" s="10">
        <v>0</v>
      </c>
      <c r="E53" s="10">
        <v>0</v>
      </c>
      <c r="F53" s="10">
        <f t="shared" si="1"/>
        <v>0</v>
      </c>
      <c r="G53" s="17" t="str">
        <f t="shared" si="5"/>
        <v/>
      </c>
      <c r="H53" s="10">
        <v>0</v>
      </c>
      <c r="I53" s="10">
        <v>0</v>
      </c>
      <c r="J53" s="10">
        <v>0</v>
      </c>
      <c r="K53" s="10">
        <f t="shared" si="2"/>
        <v>0</v>
      </c>
      <c r="L53" s="17" t="str">
        <f t="shared" si="6"/>
        <v/>
      </c>
      <c r="M53" s="12" t="e">
        <f t="shared" si="7"/>
        <v>#DIV/0!</v>
      </c>
      <c r="N53" s="12" t="e">
        <f t="shared" si="7"/>
        <v>#DIV/0!</v>
      </c>
      <c r="O53" s="12" t="e">
        <f t="shared" si="7"/>
        <v>#DIV/0!</v>
      </c>
      <c r="P53" s="10">
        <v>60</v>
      </c>
      <c r="Q53" s="12" t="e">
        <f t="shared" si="4"/>
        <v>#DIV/0!</v>
      </c>
    </row>
    <row r="54" spans="1:18" ht="15" x14ac:dyDescent="0.25">
      <c r="A54" s="10">
        <v>44</v>
      </c>
      <c r="B54" s="11" t="s">
        <v>55</v>
      </c>
      <c r="C54" s="10">
        <v>0</v>
      </c>
      <c r="D54" s="10">
        <v>0</v>
      </c>
      <c r="E54" s="10">
        <v>0</v>
      </c>
      <c r="F54" s="10">
        <f t="shared" si="1"/>
        <v>0</v>
      </c>
      <c r="G54" s="17" t="str">
        <f t="shared" si="5"/>
        <v/>
      </c>
      <c r="H54" s="10">
        <v>0</v>
      </c>
      <c r="I54" s="10">
        <v>0</v>
      </c>
      <c r="J54" s="10">
        <v>0</v>
      </c>
      <c r="K54" s="10">
        <f t="shared" si="2"/>
        <v>0</v>
      </c>
      <c r="L54" s="17" t="str">
        <f t="shared" si="6"/>
        <v/>
      </c>
      <c r="M54" s="12" t="e">
        <f t="shared" si="7"/>
        <v>#DIV/0!</v>
      </c>
      <c r="N54" s="12" t="e">
        <f t="shared" si="7"/>
        <v>#DIV/0!</v>
      </c>
      <c r="O54" s="12" t="e">
        <f t="shared" si="7"/>
        <v>#DIV/0!</v>
      </c>
      <c r="P54" s="10">
        <v>60</v>
      </c>
      <c r="Q54" s="12" t="e">
        <f t="shared" si="4"/>
        <v>#DIV/0!</v>
      </c>
    </row>
    <row r="55" spans="1:18" ht="15" x14ac:dyDescent="0.25">
      <c r="A55" s="10">
        <v>45</v>
      </c>
      <c r="B55" s="11" t="s">
        <v>56</v>
      </c>
      <c r="C55" s="10">
        <v>0</v>
      </c>
      <c r="D55" s="10">
        <v>0</v>
      </c>
      <c r="E55" s="10">
        <v>0</v>
      </c>
      <c r="F55" s="10">
        <f t="shared" si="1"/>
        <v>0</v>
      </c>
      <c r="G55" s="17" t="str">
        <f t="shared" si="5"/>
        <v/>
      </c>
      <c r="H55" s="10">
        <v>0</v>
      </c>
      <c r="I55" s="10">
        <v>0</v>
      </c>
      <c r="J55" s="10">
        <v>0</v>
      </c>
      <c r="K55" s="10">
        <f t="shared" si="2"/>
        <v>0</v>
      </c>
      <c r="L55" s="17" t="str">
        <f t="shared" si="6"/>
        <v/>
      </c>
      <c r="M55" s="12" t="e">
        <f t="shared" si="7"/>
        <v>#DIV/0!</v>
      </c>
      <c r="N55" s="12" t="e">
        <f t="shared" si="7"/>
        <v>#DIV/0!</v>
      </c>
      <c r="O55" s="12" t="e">
        <f t="shared" si="7"/>
        <v>#DIV/0!</v>
      </c>
      <c r="P55" s="10">
        <v>60</v>
      </c>
      <c r="Q55" s="12" t="e">
        <f t="shared" si="4"/>
        <v>#DIV/0!</v>
      </c>
    </row>
    <row r="56" spans="1:18" ht="15" x14ac:dyDescent="0.25">
      <c r="A56" s="10">
        <v>46</v>
      </c>
      <c r="B56" s="11" t="s">
        <v>57</v>
      </c>
      <c r="C56" s="10">
        <v>0</v>
      </c>
      <c r="D56" s="10">
        <v>0</v>
      </c>
      <c r="E56" s="10">
        <v>0</v>
      </c>
      <c r="F56" s="10">
        <f t="shared" si="1"/>
        <v>0</v>
      </c>
      <c r="G56" s="17" t="str">
        <f t="shared" si="5"/>
        <v/>
      </c>
      <c r="H56" s="10">
        <v>0</v>
      </c>
      <c r="I56" s="10">
        <v>0</v>
      </c>
      <c r="J56" s="10">
        <v>0</v>
      </c>
      <c r="K56" s="10">
        <f t="shared" si="2"/>
        <v>0</v>
      </c>
      <c r="L56" s="17" t="str">
        <f t="shared" si="6"/>
        <v/>
      </c>
      <c r="M56" s="12" t="e">
        <f t="shared" si="7"/>
        <v>#DIV/0!</v>
      </c>
      <c r="N56" s="12" t="e">
        <f t="shared" si="7"/>
        <v>#DIV/0!</v>
      </c>
      <c r="O56" s="12" t="e">
        <f t="shared" si="7"/>
        <v>#DIV/0!</v>
      </c>
      <c r="P56" s="10">
        <v>60</v>
      </c>
      <c r="Q56" s="12" t="e">
        <f t="shared" si="4"/>
        <v>#DIV/0!</v>
      </c>
    </row>
    <row r="57" spans="1:18" ht="15" x14ac:dyDescent="0.25">
      <c r="A57" s="10">
        <v>47</v>
      </c>
      <c r="B57" s="11" t="s">
        <v>58</v>
      </c>
      <c r="C57" s="10">
        <v>0</v>
      </c>
      <c r="D57" s="10">
        <v>0</v>
      </c>
      <c r="E57" s="10">
        <v>0</v>
      </c>
      <c r="F57" s="10">
        <f t="shared" si="1"/>
        <v>0</v>
      </c>
      <c r="G57" s="17" t="str">
        <f t="shared" si="5"/>
        <v/>
      </c>
      <c r="H57" s="10">
        <v>0</v>
      </c>
      <c r="I57" s="10">
        <v>0</v>
      </c>
      <c r="J57" s="10">
        <v>0</v>
      </c>
      <c r="K57" s="10">
        <f t="shared" si="2"/>
        <v>0</v>
      </c>
      <c r="L57" s="17" t="str">
        <f t="shared" si="6"/>
        <v/>
      </c>
      <c r="M57" s="12" t="e">
        <f t="shared" si="7"/>
        <v>#DIV/0!</v>
      </c>
      <c r="N57" s="12" t="e">
        <f t="shared" si="7"/>
        <v>#DIV/0!</v>
      </c>
      <c r="O57" s="12" t="e">
        <f t="shared" si="7"/>
        <v>#DIV/0!</v>
      </c>
      <c r="P57" s="10">
        <v>60</v>
      </c>
      <c r="Q57" s="12" t="e">
        <f t="shared" si="4"/>
        <v>#DIV/0!</v>
      </c>
    </row>
    <row r="58" spans="1:18" x14ac:dyDescent="0.2">
      <c r="A58" s="24" t="s">
        <v>59</v>
      </c>
      <c r="B58" s="25"/>
      <c r="C58" s="6">
        <f>SUM(C52:C57)</f>
        <v>0</v>
      </c>
      <c r="D58" s="6">
        <f>SUM(D52:D57)</f>
        <v>0</v>
      </c>
      <c r="E58" s="6">
        <f>SUM(E52:E57)</f>
        <v>0</v>
      </c>
      <c r="F58" s="6">
        <f t="shared" si="1"/>
        <v>0</v>
      </c>
      <c r="G58" s="18" t="str">
        <f t="shared" si="5"/>
        <v/>
      </c>
      <c r="H58" s="6">
        <f>SUM(H52:H57)</f>
        <v>0</v>
      </c>
      <c r="I58" s="6">
        <f>SUM(I52:I57)</f>
        <v>0</v>
      </c>
      <c r="J58" s="6">
        <f>SUM(J52:J57)</f>
        <v>0</v>
      </c>
      <c r="K58" s="6">
        <f t="shared" si="2"/>
        <v>0</v>
      </c>
      <c r="L58" s="18" t="str">
        <f t="shared" si="6"/>
        <v/>
      </c>
      <c r="M58" s="7" t="e">
        <f t="shared" si="7"/>
        <v>#DIV/0!</v>
      </c>
      <c r="N58" s="7" t="e">
        <f t="shared" si="7"/>
        <v>#DIV/0!</v>
      </c>
      <c r="O58" s="7" t="e">
        <f t="shared" si="7"/>
        <v>#DIV/0!</v>
      </c>
      <c r="P58" s="7">
        <v>60</v>
      </c>
      <c r="Q58" s="7" t="e">
        <f t="shared" si="4"/>
        <v>#DIV/0!</v>
      </c>
    </row>
    <row r="59" spans="1:18" x14ac:dyDescent="0.2">
      <c r="A59" s="24" t="s">
        <v>60</v>
      </c>
      <c r="B59" s="25"/>
      <c r="C59" s="6">
        <f>SUM(C18+C38+C40+C42+C51+C58)</f>
        <v>237871.84</v>
      </c>
      <c r="D59" s="6">
        <f>SUM(D18+D38+D40+D42+D51+D58)</f>
        <v>231819.43999999997</v>
      </c>
      <c r="E59" s="6">
        <f>SUM(E18+E38+E40+E42+E51+E58)</f>
        <v>260343.94</v>
      </c>
      <c r="F59" s="6">
        <f t="shared" si="1"/>
        <v>22472.100000000006</v>
      </c>
      <c r="G59" s="18">
        <f t="shared" si="5"/>
        <v>9.4471459925647387</v>
      </c>
      <c r="H59" s="6">
        <f>SUM(H18+H38+H40+H42+H51+H58)</f>
        <v>171173.56999999995</v>
      </c>
      <c r="I59" s="6">
        <f>SUM(I18+I38+I40+I42+I51+I58)</f>
        <v>160749.24</v>
      </c>
      <c r="J59" s="6">
        <f>SUM(J18+J38+J40+J42+J51+J58)</f>
        <v>199695.1</v>
      </c>
      <c r="K59" s="6">
        <f t="shared" si="2"/>
        <v>28521.530000000057</v>
      </c>
      <c r="L59" s="18">
        <f t="shared" si="6"/>
        <v>16.662344543027331</v>
      </c>
      <c r="M59" s="7">
        <f t="shared" si="7"/>
        <v>71.960417845172415</v>
      </c>
      <c r="N59" s="7">
        <f t="shared" si="7"/>
        <v>69.342433059108416</v>
      </c>
      <c r="O59" s="7">
        <f t="shared" si="7"/>
        <v>76.704339651616252</v>
      </c>
      <c r="P59" s="7">
        <v>60</v>
      </c>
      <c r="Q59" s="7">
        <f t="shared" si="4"/>
        <v>4.7439218064438364</v>
      </c>
    </row>
    <row r="60" spans="1:18" x14ac:dyDescent="0.2">
      <c r="G60" s="19" t="str">
        <f t="shared" si="5"/>
        <v/>
      </c>
      <c r="L60" s="19" t="str">
        <f t="shared" si="6"/>
        <v/>
      </c>
    </row>
  </sheetData>
  <mergeCells count="19">
    <mergeCell ref="C1:Q1"/>
    <mergeCell ref="C2:M2"/>
    <mergeCell ref="P2:Q2"/>
    <mergeCell ref="A3:A4"/>
    <mergeCell ref="B3:B4"/>
    <mergeCell ref="C3:G3"/>
    <mergeCell ref="H3:L3"/>
    <mergeCell ref="M3:Q3"/>
    <mergeCell ref="A58:B58"/>
    <mergeCell ref="A59:B59"/>
    <mergeCell ref="R3:R52"/>
    <mergeCell ref="F4:G4"/>
    <mergeCell ref="K4:L4"/>
    <mergeCell ref="P4:Q4"/>
    <mergeCell ref="A18:B18"/>
    <mergeCell ref="A38:B38"/>
    <mergeCell ref="A40:B40"/>
    <mergeCell ref="A42:B42"/>
    <mergeCell ref="A51:B5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 RATIO BANK WISE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2024-05-06T13:36:43Z</dcterms:modified>
</cp:coreProperties>
</file>