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CD RATIO BANK WISE" sheetId="7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0" i="7" l="1"/>
  <c r="G60" i="7"/>
  <c r="L59" i="7"/>
  <c r="G59" i="7"/>
  <c r="I58" i="7"/>
  <c r="N58" i="7" s="1"/>
  <c r="E58" i="7"/>
  <c r="F58" i="7" s="1"/>
  <c r="D58" i="7"/>
  <c r="C58" i="7"/>
  <c r="G58" i="7" s="1"/>
  <c r="J57" i="7"/>
  <c r="J58" i="7" s="1"/>
  <c r="I57" i="7"/>
  <c r="H57" i="7"/>
  <c r="H58" i="7" s="1"/>
  <c r="E57" i="7"/>
  <c r="F57" i="7" s="1"/>
  <c r="D57" i="7"/>
  <c r="C57" i="7"/>
  <c r="L56" i="7"/>
  <c r="M56" i="7" s="1"/>
  <c r="N56" i="7" s="1"/>
  <c r="O56" i="7" s="1"/>
  <c r="K56" i="7"/>
  <c r="F56" i="7"/>
  <c r="L55" i="7"/>
  <c r="M55" i="7" s="1"/>
  <c r="N55" i="7" s="1"/>
  <c r="O55" i="7" s="1"/>
  <c r="K55" i="7"/>
  <c r="F55" i="7"/>
  <c r="N54" i="7"/>
  <c r="O54" i="7" s="1"/>
  <c r="M54" i="7"/>
  <c r="L54" i="7"/>
  <c r="K54" i="7"/>
  <c r="F54" i="7"/>
  <c r="L53" i="7"/>
  <c r="M53" i="7" s="1"/>
  <c r="N53" i="7" s="1"/>
  <c r="O53" i="7" s="1"/>
  <c r="K53" i="7"/>
  <c r="F53" i="7"/>
  <c r="L52" i="7"/>
  <c r="M52" i="7" s="1"/>
  <c r="N52" i="7" s="1"/>
  <c r="O52" i="7" s="1"/>
  <c r="K52" i="7"/>
  <c r="F52" i="7"/>
  <c r="L51" i="7"/>
  <c r="M51" i="7" s="1"/>
  <c r="N51" i="7" s="1"/>
  <c r="O51" i="7" s="1"/>
  <c r="K51" i="7"/>
  <c r="F51" i="7"/>
  <c r="O50" i="7"/>
  <c r="Q50" i="7" s="1"/>
  <c r="N50" i="7"/>
  <c r="M50" i="7"/>
  <c r="L50" i="7"/>
  <c r="K50" i="7"/>
  <c r="G50" i="7"/>
  <c r="F50" i="7"/>
  <c r="O49" i="7"/>
  <c r="Q49" i="7" s="1"/>
  <c r="N49" i="7"/>
  <c r="M49" i="7"/>
  <c r="L49" i="7"/>
  <c r="K49" i="7"/>
  <c r="G49" i="7"/>
  <c r="F49" i="7"/>
  <c r="O48" i="7"/>
  <c r="Q48" i="7" s="1"/>
  <c r="N48" i="7"/>
  <c r="M48" i="7"/>
  <c r="L48" i="7"/>
  <c r="K48" i="7"/>
  <c r="G48" i="7"/>
  <c r="F48" i="7"/>
  <c r="O47" i="7"/>
  <c r="Q47" i="7" s="1"/>
  <c r="N47" i="7"/>
  <c r="M47" i="7"/>
  <c r="L47" i="7"/>
  <c r="K47" i="7"/>
  <c r="G47" i="7"/>
  <c r="F47" i="7"/>
  <c r="O46" i="7"/>
  <c r="Q46" i="7" s="1"/>
  <c r="N46" i="7"/>
  <c r="M46" i="7"/>
  <c r="L46" i="7"/>
  <c r="K46" i="7"/>
  <c r="G46" i="7"/>
  <c r="F46" i="7"/>
  <c r="O45" i="7"/>
  <c r="Q45" i="7" s="1"/>
  <c r="N45" i="7"/>
  <c r="M45" i="7"/>
  <c r="L45" i="7"/>
  <c r="K45" i="7"/>
  <c r="G45" i="7"/>
  <c r="F45" i="7"/>
  <c r="O44" i="7"/>
  <c r="Q44" i="7" s="1"/>
  <c r="N44" i="7"/>
  <c r="M44" i="7"/>
  <c r="L44" i="7"/>
  <c r="K44" i="7"/>
  <c r="G44" i="7"/>
  <c r="F44" i="7"/>
  <c r="O43" i="7"/>
  <c r="Q43" i="7" s="1"/>
  <c r="N43" i="7"/>
  <c r="M43" i="7"/>
  <c r="L43" i="7"/>
  <c r="K43" i="7"/>
  <c r="G43" i="7"/>
  <c r="F43" i="7"/>
  <c r="O42" i="7"/>
  <c r="Q42" i="7" s="1"/>
  <c r="N42" i="7"/>
  <c r="M42" i="7"/>
  <c r="L42" i="7"/>
  <c r="K42" i="7"/>
  <c r="G42" i="7"/>
  <c r="F42" i="7"/>
  <c r="O41" i="7"/>
  <c r="Q41" i="7" s="1"/>
  <c r="N41" i="7"/>
  <c r="M41" i="7"/>
  <c r="L41" i="7"/>
  <c r="K41" i="7"/>
  <c r="G41" i="7"/>
  <c r="F41" i="7"/>
  <c r="O40" i="7"/>
  <c r="Q40" i="7" s="1"/>
  <c r="N40" i="7"/>
  <c r="M40" i="7"/>
  <c r="L40" i="7"/>
  <c r="K40" i="7"/>
  <c r="G40" i="7"/>
  <c r="F40" i="7"/>
  <c r="O39" i="7"/>
  <c r="Q39" i="7" s="1"/>
  <c r="N39" i="7"/>
  <c r="M39" i="7"/>
  <c r="L39" i="7"/>
  <c r="K39" i="7"/>
  <c r="G39" i="7"/>
  <c r="F39" i="7"/>
  <c r="O38" i="7"/>
  <c r="Q38" i="7" s="1"/>
  <c r="N38" i="7"/>
  <c r="M38" i="7"/>
  <c r="L38" i="7"/>
  <c r="K38" i="7"/>
  <c r="G38" i="7"/>
  <c r="F38" i="7"/>
  <c r="O37" i="7"/>
  <c r="Q37" i="7" s="1"/>
  <c r="N37" i="7"/>
  <c r="M37" i="7"/>
  <c r="L37" i="7"/>
  <c r="K37" i="7"/>
  <c r="G37" i="7"/>
  <c r="F37" i="7"/>
  <c r="O36" i="7"/>
  <c r="Q36" i="7" s="1"/>
  <c r="N36" i="7"/>
  <c r="M36" i="7"/>
  <c r="L36" i="7"/>
  <c r="K36" i="7"/>
  <c r="G36" i="7"/>
  <c r="F36" i="7"/>
  <c r="O35" i="7"/>
  <c r="Q35" i="7" s="1"/>
  <c r="N35" i="7"/>
  <c r="M35" i="7"/>
  <c r="L35" i="7"/>
  <c r="K35" i="7"/>
  <c r="G35" i="7"/>
  <c r="F35" i="7"/>
  <c r="O34" i="7"/>
  <c r="Q34" i="7" s="1"/>
  <c r="N34" i="7"/>
  <c r="M34" i="7"/>
  <c r="L34" i="7"/>
  <c r="K34" i="7"/>
  <c r="G34" i="7"/>
  <c r="F34" i="7"/>
  <c r="O33" i="7"/>
  <c r="Q33" i="7" s="1"/>
  <c r="N33" i="7"/>
  <c r="M33" i="7"/>
  <c r="L33" i="7"/>
  <c r="K33" i="7"/>
  <c r="G33" i="7"/>
  <c r="F33" i="7"/>
  <c r="O32" i="7"/>
  <c r="Q32" i="7" s="1"/>
  <c r="N32" i="7"/>
  <c r="M32" i="7"/>
  <c r="L32" i="7"/>
  <c r="K32" i="7"/>
  <c r="G32" i="7"/>
  <c r="F32" i="7"/>
  <c r="O31" i="7"/>
  <c r="Q31" i="7" s="1"/>
  <c r="N31" i="7"/>
  <c r="M31" i="7"/>
  <c r="L31" i="7"/>
  <c r="K31" i="7"/>
  <c r="G31" i="7"/>
  <c r="F31" i="7"/>
  <c r="O30" i="7"/>
  <c r="Q30" i="7" s="1"/>
  <c r="N30" i="7"/>
  <c r="M30" i="7"/>
  <c r="L30" i="7"/>
  <c r="K30" i="7"/>
  <c r="G30" i="7"/>
  <c r="F30" i="7"/>
  <c r="O29" i="7"/>
  <c r="Q29" i="7" s="1"/>
  <c r="N29" i="7"/>
  <c r="M29" i="7"/>
  <c r="L29" i="7"/>
  <c r="K29" i="7"/>
  <c r="G29" i="7"/>
  <c r="F29" i="7"/>
  <c r="O28" i="7"/>
  <c r="Q28" i="7" s="1"/>
  <c r="N28" i="7"/>
  <c r="M28" i="7"/>
  <c r="L28" i="7"/>
  <c r="K28" i="7"/>
  <c r="G28" i="7"/>
  <c r="F28" i="7"/>
  <c r="O27" i="7"/>
  <c r="Q27" i="7" s="1"/>
  <c r="N27" i="7"/>
  <c r="M27" i="7"/>
  <c r="L27" i="7"/>
  <c r="K27" i="7"/>
  <c r="G27" i="7"/>
  <c r="F27" i="7"/>
  <c r="O26" i="7"/>
  <c r="Q26" i="7" s="1"/>
  <c r="N26" i="7"/>
  <c r="M26" i="7"/>
  <c r="L26" i="7"/>
  <c r="K26" i="7"/>
  <c r="G26" i="7"/>
  <c r="F26" i="7"/>
  <c r="O25" i="7"/>
  <c r="Q25" i="7" s="1"/>
  <c r="N25" i="7"/>
  <c r="M25" i="7"/>
  <c r="L25" i="7"/>
  <c r="K25" i="7"/>
  <c r="G25" i="7"/>
  <c r="F25" i="7"/>
  <c r="O24" i="7"/>
  <c r="Q24" i="7" s="1"/>
  <c r="N24" i="7"/>
  <c r="M24" i="7"/>
  <c r="L24" i="7"/>
  <c r="K24" i="7"/>
  <c r="G24" i="7"/>
  <c r="F24" i="7"/>
  <c r="O23" i="7"/>
  <c r="Q23" i="7" s="1"/>
  <c r="N23" i="7"/>
  <c r="M23" i="7"/>
  <c r="L23" i="7"/>
  <c r="K23" i="7"/>
  <c r="G23" i="7"/>
  <c r="F23" i="7"/>
  <c r="O22" i="7"/>
  <c r="Q22" i="7" s="1"/>
  <c r="N22" i="7"/>
  <c r="M22" i="7"/>
  <c r="L22" i="7"/>
  <c r="K22" i="7"/>
  <c r="G22" i="7"/>
  <c r="F22" i="7"/>
  <c r="O21" i="7"/>
  <c r="Q21" i="7" s="1"/>
  <c r="N21" i="7"/>
  <c r="M21" i="7"/>
  <c r="L21" i="7"/>
  <c r="K21" i="7"/>
  <c r="G21" i="7"/>
  <c r="F21" i="7"/>
  <c r="O20" i="7"/>
  <c r="Q20" i="7" s="1"/>
  <c r="N20" i="7"/>
  <c r="M20" i="7"/>
  <c r="L20" i="7"/>
  <c r="K20" i="7"/>
  <c r="G20" i="7"/>
  <c r="F20" i="7"/>
  <c r="O19" i="7"/>
  <c r="Q19" i="7" s="1"/>
  <c r="N19" i="7"/>
  <c r="M19" i="7"/>
  <c r="L19" i="7"/>
  <c r="K19" i="7"/>
  <c r="G19" i="7"/>
  <c r="F19" i="7"/>
  <c r="O18" i="7"/>
  <c r="Q18" i="7" s="1"/>
  <c r="N18" i="7"/>
  <c r="M18" i="7"/>
  <c r="L18" i="7"/>
  <c r="K18" i="7"/>
  <c r="G18" i="7"/>
  <c r="F18" i="7"/>
  <c r="O17" i="7"/>
  <c r="Q17" i="7" s="1"/>
  <c r="N17" i="7"/>
  <c r="M17" i="7"/>
  <c r="L17" i="7"/>
  <c r="K17" i="7"/>
  <c r="G17" i="7"/>
  <c r="F17" i="7"/>
  <c r="O16" i="7"/>
  <c r="Q16" i="7" s="1"/>
  <c r="N16" i="7"/>
  <c r="M16" i="7"/>
  <c r="L16" i="7"/>
  <c r="K16" i="7"/>
  <c r="G16" i="7"/>
  <c r="F16" i="7"/>
  <c r="O15" i="7"/>
  <c r="Q15" i="7" s="1"/>
  <c r="N15" i="7"/>
  <c r="M15" i="7"/>
  <c r="L15" i="7"/>
  <c r="K15" i="7"/>
  <c r="G15" i="7"/>
  <c r="F15" i="7"/>
  <c r="O14" i="7"/>
  <c r="Q14" i="7" s="1"/>
  <c r="N14" i="7"/>
  <c r="M14" i="7"/>
  <c r="L14" i="7"/>
  <c r="K14" i="7"/>
  <c r="G14" i="7"/>
  <c r="F14" i="7"/>
  <c r="O13" i="7"/>
  <c r="Q13" i="7" s="1"/>
  <c r="N13" i="7"/>
  <c r="M13" i="7"/>
  <c r="L13" i="7"/>
  <c r="K13" i="7"/>
  <c r="G13" i="7"/>
  <c r="F13" i="7"/>
  <c r="O12" i="7"/>
  <c r="Q12" i="7" s="1"/>
  <c r="N12" i="7"/>
  <c r="M12" i="7"/>
  <c r="L12" i="7"/>
  <c r="K12" i="7"/>
  <c r="G12" i="7"/>
  <c r="F12" i="7"/>
  <c r="O11" i="7"/>
  <c r="Q11" i="7" s="1"/>
  <c r="N11" i="7"/>
  <c r="M11" i="7"/>
  <c r="L11" i="7"/>
  <c r="K11" i="7"/>
  <c r="G11" i="7"/>
  <c r="F11" i="7"/>
  <c r="O10" i="7"/>
  <c r="Q10" i="7" s="1"/>
  <c r="N10" i="7"/>
  <c r="M10" i="7"/>
  <c r="L10" i="7"/>
  <c r="K10" i="7"/>
  <c r="G10" i="7"/>
  <c r="F10" i="7"/>
  <c r="O9" i="7"/>
  <c r="Q9" i="7" s="1"/>
  <c r="N9" i="7"/>
  <c r="M9" i="7"/>
  <c r="L9" i="7"/>
  <c r="K9" i="7"/>
  <c r="G9" i="7"/>
  <c r="F9" i="7"/>
  <c r="O8" i="7"/>
  <c r="Q8" i="7" s="1"/>
  <c r="N8" i="7"/>
  <c r="M8" i="7"/>
  <c r="L8" i="7"/>
  <c r="K8" i="7"/>
  <c r="G8" i="7"/>
  <c r="F8" i="7"/>
  <c r="O7" i="7"/>
  <c r="Q7" i="7" s="1"/>
  <c r="N7" i="7"/>
  <c r="M7" i="7"/>
  <c r="L7" i="7"/>
  <c r="K7" i="7"/>
  <c r="G7" i="7"/>
  <c r="F7" i="7"/>
  <c r="O6" i="7"/>
  <c r="Q6" i="7" s="1"/>
  <c r="N6" i="7"/>
  <c r="M6" i="7"/>
  <c r="L6" i="7"/>
  <c r="K6" i="7"/>
  <c r="G6" i="7"/>
  <c r="F6" i="7"/>
  <c r="E5" i="7"/>
  <c r="D5" i="7"/>
  <c r="C5" i="7"/>
  <c r="J4" i="7"/>
  <c r="O4" i="7" s="1"/>
  <c r="O5" i="7" s="1"/>
  <c r="I4" i="7"/>
  <c r="N4" i="7" s="1"/>
  <c r="N5" i="7" s="1"/>
  <c r="H4" i="7"/>
  <c r="M4" i="7" s="1"/>
  <c r="M5" i="7" s="1"/>
  <c r="F4" i="7"/>
  <c r="K4" i="7" s="1"/>
  <c r="P4" i="7" s="1"/>
  <c r="K58" i="7" l="1"/>
  <c r="O58" i="7"/>
  <c r="Q58" i="7" s="1"/>
  <c r="L58" i="7"/>
  <c r="M58" i="7"/>
  <c r="H5" i="7"/>
  <c r="I5" i="7"/>
  <c r="K57" i="7"/>
  <c r="L57" i="7" s="1"/>
  <c r="M57" i="7" s="1"/>
  <c r="N57" i="7" s="1"/>
  <c r="O57" i="7" s="1"/>
  <c r="J5" i="7"/>
</calcChain>
</file>

<file path=xl/sharedStrings.xml><?xml version="1.0" encoding="utf-8"?>
<sst xmlns="http://schemas.openxmlformats.org/spreadsheetml/2006/main" count="71" uniqueCount="69">
  <si>
    <t>CENTRAL BANK OF INDIA</t>
  </si>
  <si>
    <t xml:space="preserve"> MARCH 2026</t>
  </si>
  <si>
    <t>SNo.</t>
  </si>
  <si>
    <t>NAME OF THE BANK</t>
  </si>
  <si>
    <t>As on  31ST MAR 25</t>
  </si>
  <si>
    <t>As on 31ST DEC 25</t>
  </si>
  <si>
    <t>As on  31ST MAR 26</t>
  </si>
  <si>
    <t>%AGE</t>
  </si>
  <si>
    <t>BANK OF BARODA</t>
  </si>
  <si>
    <t>BANK OF INDIA</t>
  </si>
  <si>
    <t>BANK OF MAHARASHTRA</t>
  </si>
  <si>
    <t>CANARA BANK</t>
  </si>
  <si>
    <t>INDIAN BANK</t>
  </si>
  <si>
    <t>INDIAN OVERSEAS BANK</t>
  </si>
  <si>
    <t>PUNJAB AND SIND BANK</t>
  </si>
  <si>
    <t>PUNJAB NATIONAL BANK</t>
  </si>
  <si>
    <t>STATE BANK OF INDIA</t>
  </si>
  <si>
    <t>UCO BANK</t>
  </si>
  <si>
    <t>UNION BANK OF INDIA</t>
  </si>
  <si>
    <t>SUB TOTAL (PSUs)</t>
  </si>
  <si>
    <t>AXIS BANK</t>
  </si>
  <si>
    <t>BANDHAN BANK</t>
  </si>
  <si>
    <t>CITY UNION BANK</t>
  </si>
  <si>
    <t>DCB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</si>
  <si>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</si>
  <si>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</si>
  <si>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</si>
  <si>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</si>
  <si>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</si>
  <si>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</si>
  <si>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</si>
  <si>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</si>
  <si>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</si>
  <si>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</si>
  <si>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</si>
  <si>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</si>
  <si>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</si>
  <si>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</si>
  <si>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</si>
  <si>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SUB TOTAL (PRIVATE BANKs)</t>
  </si>
  <si>
    <t>APEX BANK</t>
  </si>
  <si>
    <t>SUB TOTAL (COOP.BANKs)</t>
  </si>
  <si>
    <t xml:space="preserve">CHATTISGARH GRAMIN BANK </t>
  </si>
  <si>
    <t xml:space="preserve">SUB TOTAL  (RRBs) </t>
  </si>
  <si>
    <t>AU SMALL FIN.BANK</t>
  </si>
  <si>
    <t>EQUITAS SMALL FIN. BANK</t>
  </si>
  <si>
    <t>ESAF SMALL FIN. BANK</t>
  </si>
  <si>
    <t>JANA SMALL FIN. BANK</t>
  </si>
  <si>
    <t>SURYODAY SMALL FIN. BANK</t>
  </si>
  <si>
    <t>UJJIVAN SMALL FIN. BANK</t>
  </si>
  <si>
    <t>UTKARSH SMALL FIN. BANK</t>
  </si>
  <si>
    <t>SUB TOTAL (SMALL FIN. BANK)</t>
  </si>
  <si>
    <t>AIRTEL PAYMENTS BANK</t>
  </si>
  <si>
    <t>JIO PAYMENTS BANK</t>
  </si>
  <si>
    <t>FINO PAYMENTS BANK</t>
  </si>
  <si>
    <t>PAYTM  PAYMENTS BANK</t>
  </si>
  <si>
    <t>INDIA POST PAYMENTS BANK</t>
  </si>
  <si>
    <t>NSDL  PAYMENTS  BANK</t>
  </si>
  <si>
    <t>SUB TOTAL (PAYMENT BANK)</t>
  </si>
  <si>
    <t>GRAND TOTAL</t>
  </si>
  <si>
    <t>DEPOSITS</t>
  </si>
  <si>
    <t>ADVANCES</t>
  </si>
  <si>
    <t>CD RATIO</t>
  </si>
  <si>
    <t>ABSOLUTE</t>
  </si>
  <si>
    <t>ABS. %AGE</t>
  </si>
  <si>
    <t>Table No.1(A)</t>
  </si>
  <si>
    <t>BANK-WISE INFORMATION REGARDING DEPOSITS, ADVANCES AND CD RATIO</t>
  </si>
  <si>
    <t>(Amt. in crores)</t>
  </si>
  <si>
    <t>Table No.1(A) BANK-WISE INFORMATION REGARDING DEPOSITS, ADVANCES AND CD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</si>
</sst>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General"/>
    <numFmt numFmtId="167" formatCode="[$-409]d/m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165" fontId="2" fillId="0" borderId="0" applyBorder="0" applyProtection="0"/>
    <xf numFmtId="0" fontId="3" fillId="0" borderId="0"/>
    <xf numFmtId="0" fontId="3" fillId="0" borderId="0"/>
    <xf numFmtId="167" fontId="1" fillId="0" borderId="0"/>
  </cellStyleXfs>
  <cellXfs count="27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2" fontId="0" fillId="0" borderId="3" xfId="0" applyNumberFormat="1" applyFill="1" applyBorder="1"/>
    <xf numFmtId="2" fontId="6" fillId="0" borderId="3" xfId="0" applyNumberFormat="1" applyFont="1" applyFill="1" applyBorder="1"/>
    <xf numFmtId="0" fontId="4" fillId="0" borderId="0" xfId="0" applyFont="1" applyFill="1"/>
    <xf numFmtId="0" fontId="7" fillId="0" borderId="4" xfId="0" applyFont="1" applyFill="1" applyBorder="1"/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vertical="center"/>
    </xf>
    <xf numFmtId="2" fontId="6" fillId="0" borderId="0" xfId="0" applyNumberFormat="1" applyFont="1" applyFill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/>
    <xf numFmtId="0" fontId="5" fillId="0" borderId="0" xfId="0" applyFont="1" applyFill="1" applyAlignment="1">
      <alignment horizontal="center" vertical="center" textRotation="180" wrapText="1"/>
    </xf>
    <xf numFmtId="0" fontId="0" fillId="0" borderId="0" xfId="0" applyFill="1" applyAlignment="1">
      <alignment wrapText="1"/>
    </xf>
    <xf numFmtId="0" fontId="6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</cellXfs>
  <cellStyles count="5">
    <cellStyle name="Excel Built-in Normal" xfId="1"/>
    <cellStyle name="Excel Built-in Normal 2" xfId="2"/>
    <cellStyle name="Normal" xfId="0" builtinId="0"/>
    <cellStyle name="Normal 2" xfId="3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BI/AppData/Local/Temp/7c715a08-c3c1-424b-8ba7-a67e657dfad6_102-data-table%20(1).zip.ad6/Table_1%20Deposit%20Adv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M"/>
      <sheetName val="T-1L_Small  n marginal"/>
      <sheetName val="T1K-1"/>
      <sheetName val="T1K"/>
      <sheetName val="t1j"/>
      <sheetName val="T1-I"/>
      <sheetName val="T1H"/>
      <sheetName val="T1G"/>
      <sheetName val="T1F-3"/>
      <sheetName val="T1F-2"/>
      <sheetName val="T1F-1"/>
      <sheetName val="T1F"/>
      <sheetName val="T1(E-1)"/>
      <sheetName val="T1E"/>
      <sheetName val="T1d"/>
      <sheetName val="T1C"/>
      <sheetName val="t1b"/>
      <sheetName val="Districtwise de adv"/>
      <sheetName val="t1a"/>
      <sheetName val="AsOn"/>
      <sheetName val="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D1" t="str">
            <v>2025-26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workbookViewId="0">
      <selection activeCell="J15" sqref="J15"/>
    </sheetView>
  </sheetViews>
  <sheetFormatPr defaultColWidth="9.140625" defaultRowHeight="12.75" x14ac:dyDescent="0.2"/>
  <cols>
    <col min="1" max="1" width="5.7109375" style="2" customWidth="1"/>
    <col min="2" max="2" width="31" style="2" customWidth="1"/>
    <col min="3" max="3" width="11.7109375" style="2" customWidth="1"/>
    <col min="4" max="4" width="10.42578125" style="2" customWidth="1"/>
    <col min="5" max="5" width="10.5703125" style="2" customWidth="1"/>
    <col min="6" max="6" width="11" style="2" bestFit="1" customWidth="1"/>
    <col min="7" max="7" width="9.140625" style="16" customWidth="1"/>
    <col min="8" max="8" width="12" style="2" customWidth="1"/>
    <col min="9" max="9" width="11.85546875" style="2" customWidth="1"/>
    <col min="10" max="10" width="10.28515625" style="2" customWidth="1"/>
    <col min="11" max="11" width="9.5703125" style="2" customWidth="1"/>
    <col min="12" max="12" width="7.85546875" style="16" customWidth="1"/>
    <col min="13" max="13" width="11.85546875" style="2" customWidth="1"/>
    <col min="14" max="14" width="12" style="2" customWidth="1"/>
    <col min="15" max="15" width="11.7109375" style="2" customWidth="1"/>
    <col min="16" max="16" width="10.42578125" style="2" customWidth="1"/>
    <col min="17" max="17" width="15" style="2" customWidth="1"/>
    <col min="18" max="18" width="5.42578125" style="2" customWidth="1"/>
    <col min="19" max="20" width="9.140625" style="2" customWidth="1"/>
    <col min="21" max="16384" width="9.140625" style="2"/>
  </cols>
  <sheetData>
    <row r="1" spans="1:18" ht="17.25" customHeight="1" x14ac:dyDescent="0.25">
      <c r="A1" s="8" t="s">
        <v>65</v>
      </c>
      <c r="C1" s="23" t="s">
        <v>66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18" x14ac:dyDescent="0.25">
      <c r="A2" s="1"/>
      <c r="C2" s="24" t="s">
        <v>1</v>
      </c>
      <c r="D2" s="24"/>
      <c r="E2" s="24"/>
      <c r="F2" s="24"/>
      <c r="G2" s="24"/>
      <c r="H2" s="24"/>
      <c r="I2" s="24"/>
      <c r="J2" s="24"/>
      <c r="K2" s="24"/>
      <c r="L2" s="24"/>
      <c r="M2" s="24"/>
      <c r="O2" s="9"/>
      <c r="P2" s="25" t="s">
        <v>67</v>
      </c>
      <c r="Q2" s="25"/>
    </row>
    <row r="3" spans="1:18" s="3" customFormat="1" ht="14.25" customHeight="1" x14ac:dyDescent="0.25">
      <c r="A3" s="22" t="s">
        <v>2</v>
      </c>
      <c r="B3" s="22" t="s">
        <v>3</v>
      </c>
      <c r="C3" s="26" t="s">
        <v>60</v>
      </c>
      <c r="D3" s="26"/>
      <c r="E3" s="26"/>
      <c r="F3" s="26"/>
      <c r="G3" s="26"/>
      <c r="H3" s="26" t="s">
        <v>61</v>
      </c>
      <c r="I3" s="26"/>
      <c r="J3" s="26"/>
      <c r="K3" s="26"/>
      <c r="L3" s="26"/>
      <c r="M3" s="26" t="s">
        <v>62</v>
      </c>
      <c r="N3" s="26"/>
      <c r="O3" s="26"/>
      <c r="P3" s="26"/>
      <c r="Q3" s="26"/>
      <c r="R3" s="19" t="s">
        <v>68</v>
      </c>
    </row>
    <row r="4" spans="1:18" s="3" customFormat="1" ht="40.5" customHeight="1" x14ac:dyDescent="0.25">
      <c r="A4" s="22"/>
      <c r="B4" s="22"/>
      <c r="C4" s="10" t="s">
        <v>4</v>
      </c>
      <c r="D4" s="11" t="s">
        <v>5</v>
      </c>
      <c r="E4" s="11" t="s">
        <v>6</v>
      </c>
      <c r="F4" s="22" t="str">
        <f>"GROWTH DURING THE YEAR " &amp;[1]AsOn!D1</f>
        <v>GROWTH DURING THE YEAR 2025-26</v>
      </c>
      <c r="G4" s="22"/>
      <c r="H4" s="11" t="str">
        <f>C4</f>
        <v>As on  31ST MAR 25</v>
      </c>
      <c r="I4" s="11" t="str">
        <f>D4</f>
        <v>As on 31ST DEC 25</v>
      </c>
      <c r="J4" s="11" t="str">
        <f>E4</f>
        <v>As on  31ST MAR 26</v>
      </c>
      <c r="K4" s="22" t="str">
        <f>F4</f>
        <v>GROWTH DURING THE YEAR 2025-26</v>
      </c>
      <c r="L4" s="22"/>
      <c r="M4" s="11" t="str">
        <f>H4</f>
        <v>As on  31ST MAR 25</v>
      </c>
      <c r="N4" s="11" t="str">
        <f>I4</f>
        <v>As on 31ST DEC 25</v>
      </c>
      <c r="O4" s="11" t="str">
        <f>J4</f>
        <v>As on  31ST MAR 26</v>
      </c>
      <c r="P4" s="22" t="str">
        <f>K4</f>
        <v>GROWTH DURING THE YEAR 2025-26</v>
      </c>
      <c r="Q4" s="22"/>
      <c r="R4" s="19"/>
    </row>
    <row r="5" spans="1:18" s="3" customFormat="1" ht="18" customHeight="1" x14ac:dyDescent="0.25">
      <c r="A5" s="12"/>
      <c r="B5" s="12"/>
      <c r="C5" s="13" t="str">
        <f>RIGHT(C4,7)</f>
        <v xml:space="preserve"> MAR 25</v>
      </c>
      <c r="D5" s="13" t="str">
        <f t="shared" ref="D5:E5" si="0">RIGHT(D4,7)</f>
        <v xml:space="preserve"> DEC 25</v>
      </c>
      <c r="E5" s="13" t="str">
        <f t="shared" si="0"/>
        <v xml:space="preserve"> MAR 26</v>
      </c>
      <c r="F5" s="14" t="s">
        <v>63</v>
      </c>
      <c r="G5" s="15" t="s">
        <v>7</v>
      </c>
      <c r="H5" s="13" t="str">
        <f>RIGHT(H4,7)</f>
        <v xml:space="preserve"> MAR 25</v>
      </c>
      <c r="I5" s="13" t="str">
        <f>RIGHT(I4,7)</f>
        <v xml:space="preserve"> DEC 25</v>
      </c>
      <c r="J5" s="13" t="str">
        <f>RIGHT(J4,7)</f>
        <v xml:space="preserve"> MAR 26</v>
      </c>
      <c r="K5" s="14" t="s">
        <v>63</v>
      </c>
      <c r="L5" s="15" t="s">
        <v>7</v>
      </c>
      <c r="M5" s="13" t="str">
        <f>RIGHT(M4,7)</f>
        <v xml:space="preserve"> MAR 25</v>
      </c>
      <c r="N5" s="13" t="str">
        <f>RIGHT(N4,7)</f>
        <v xml:space="preserve"> DEC 25</v>
      </c>
      <c r="O5" s="13" t="str">
        <f>RIGHT(O4,7)</f>
        <v xml:space="preserve"> MAR 26</v>
      </c>
      <c r="P5" s="14"/>
      <c r="Q5" s="11" t="s">
        <v>64</v>
      </c>
      <c r="R5" s="19"/>
    </row>
    <row r="6" spans="1:18" ht="15" x14ac:dyDescent="0.25">
      <c r="A6" s="4">
        <v>1</v>
      </c>
      <c r="B6" s="5" t="s">
        <v>8</v>
      </c>
      <c r="C6" s="6">
        <v>20660.21</v>
      </c>
      <c r="D6" s="6">
        <v>21040.84</v>
      </c>
      <c r="E6" s="6">
        <v>23449.25</v>
      </c>
      <c r="F6" s="6">
        <f t="shared" ref="F6:F58" si="1">(E6-C6)</f>
        <v>2789.0400000000009</v>
      </c>
      <c r="G6" s="6">
        <f>IF(C6=0,"",(E6-C6)/C6*100)</f>
        <v>13.49957236639899</v>
      </c>
      <c r="H6" s="6">
        <v>16715.759999999998</v>
      </c>
      <c r="I6" s="6">
        <v>17871.77</v>
      </c>
      <c r="J6" s="6">
        <v>18445.949999999997</v>
      </c>
      <c r="K6" s="6">
        <f t="shared" ref="K6:O51" si="2">(J6-H6)</f>
        <v>1730.1899999999987</v>
      </c>
      <c r="L6" s="6">
        <f>IF(H6=0,"",(J6-H6)/H6*100)</f>
        <v>10.350651122054868</v>
      </c>
      <c r="M6" s="6">
        <f t="shared" ref="M6:O37" si="3">(H6/C6)*100</f>
        <v>80.907986898487465</v>
      </c>
      <c r="N6" s="6">
        <f t="shared" si="3"/>
        <v>84.938481543512523</v>
      </c>
      <c r="O6" s="6">
        <f t="shared" si="3"/>
        <v>78.663283473885087</v>
      </c>
      <c r="P6" s="6">
        <v>60</v>
      </c>
      <c r="Q6" s="6">
        <f t="shared" ref="Q6:Q58" si="4">(O6-M6)</f>
        <v>-2.2447034246023776</v>
      </c>
      <c r="R6" s="20"/>
    </row>
    <row r="7" spans="1:18" ht="15" x14ac:dyDescent="0.25">
      <c r="A7" s="4">
        <v>2</v>
      </c>
      <c r="B7" s="5" t="s">
        <v>9</v>
      </c>
      <c r="C7" s="6">
        <v>7328.95</v>
      </c>
      <c r="D7" s="6">
        <v>6443.57</v>
      </c>
      <c r="E7" s="6">
        <v>6894.77</v>
      </c>
      <c r="F7" s="6">
        <f t="shared" si="1"/>
        <v>-434.17999999999938</v>
      </c>
      <c r="G7" s="6">
        <f t="shared" ref="G7:G60" si="5">IF(C7=0,"",(E7-C7)/C7*100)</f>
        <v>-5.9241774060404211</v>
      </c>
      <c r="H7" s="6">
        <v>7682.01</v>
      </c>
      <c r="I7" s="6">
        <v>9252.64</v>
      </c>
      <c r="J7" s="6">
        <v>9415.119999999999</v>
      </c>
      <c r="K7" s="6">
        <f t="shared" si="2"/>
        <v>1733.1099999999988</v>
      </c>
      <c r="L7" s="6">
        <f t="shared" ref="L7:L60" si="6">IF(H7=0,"",(J7-H7)/H7*100)</f>
        <v>22.560631917948541</v>
      </c>
      <c r="M7" s="6">
        <f t="shared" si="3"/>
        <v>104.81733399736662</v>
      </c>
      <c r="N7" s="6">
        <f t="shared" si="3"/>
        <v>143.59493262275416</v>
      </c>
      <c r="O7" s="6">
        <f t="shared" si="3"/>
        <v>136.55451885994745</v>
      </c>
      <c r="P7" s="6">
        <v>60</v>
      </c>
      <c r="Q7" s="6">
        <f t="shared" si="4"/>
        <v>31.737184862580833</v>
      </c>
      <c r="R7" s="20"/>
    </row>
    <row r="8" spans="1:18" ht="15" x14ac:dyDescent="0.25">
      <c r="A8" s="4">
        <v>3</v>
      </c>
      <c r="B8" s="5" t="s">
        <v>10</v>
      </c>
      <c r="C8" s="6">
        <v>3942.9</v>
      </c>
      <c r="D8" s="6">
        <v>4509</v>
      </c>
      <c r="E8" s="6">
        <v>5236.24</v>
      </c>
      <c r="F8" s="6">
        <f t="shared" si="1"/>
        <v>1293.3399999999997</v>
      </c>
      <c r="G8" s="6">
        <f t="shared" si="5"/>
        <v>32.801744908569823</v>
      </c>
      <c r="H8" s="6">
        <v>2503.66</v>
      </c>
      <c r="I8" s="6">
        <v>2785.19</v>
      </c>
      <c r="J8" s="6">
        <v>2793.1000000000004</v>
      </c>
      <c r="K8" s="6">
        <f t="shared" si="2"/>
        <v>289.44000000000051</v>
      </c>
      <c r="L8" s="6">
        <f t="shared" si="6"/>
        <v>11.560675171548873</v>
      </c>
      <c r="M8" s="6">
        <f t="shared" si="3"/>
        <v>63.497932993481953</v>
      </c>
      <c r="N8" s="6">
        <f t="shared" si="3"/>
        <v>61.769571967176759</v>
      </c>
      <c r="O8" s="6">
        <f t="shared" si="3"/>
        <v>53.341710845950544</v>
      </c>
      <c r="P8" s="6">
        <v>60</v>
      </c>
      <c r="Q8" s="6">
        <f t="shared" si="4"/>
        <v>-10.156222147531409</v>
      </c>
      <c r="R8" s="20"/>
    </row>
    <row r="9" spans="1:18" ht="15" x14ac:dyDescent="0.25">
      <c r="A9" s="4">
        <v>4</v>
      </c>
      <c r="B9" s="5" t="s">
        <v>11</v>
      </c>
      <c r="C9" s="6">
        <v>6184.02</v>
      </c>
      <c r="D9" s="6">
        <v>6021.95</v>
      </c>
      <c r="E9" s="6">
        <v>6425.8099999999995</v>
      </c>
      <c r="F9" s="6">
        <f t="shared" si="1"/>
        <v>241.78999999999905</v>
      </c>
      <c r="G9" s="6">
        <f t="shared" si="5"/>
        <v>3.9099162033757824</v>
      </c>
      <c r="H9" s="6">
        <v>5369.2500000000009</v>
      </c>
      <c r="I9" s="6">
        <v>5809.1399999999994</v>
      </c>
      <c r="J9" s="6">
        <v>5623.58</v>
      </c>
      <c r="K9" s="6">
        <f t="shared" si="2"/>
        <v>254.32999999999902</v>
      </c>
      <c r="L9" s="6">
        <f t="shared" si="6"/>
        <v>4.7367881920193504</v>
      </c>
      <c r="M9" s="6">
        <f t="shared" si="3"/>
        <v>86.824589829916462</v>
      </c>
      <c r="N9" s="6">
        <f t="shared" si="3"/>
        <v>96.466094869602031</v>
      </c>
      <c r="O9" s="6">
        <f t="shared" si="3"/>
        <v>87.515503882000871</v>
      </c>
      <c r="P9" s="6">
        <v>60</v>
      </c>
      <c r="Q9" s="6">
        <f t="shared" si="4"/>
        <v>0.69091405208440904</v>
      </c>
      <c r="R9" s="20"/>
    </row>
    <row r="10" spans="1:18" ht="15" x14ac:dyDescent="0.25">
      <c r="A10" s="4">
        <v>5</v>
      </c>
      <c r="B10" s="5" t="s">
        <v>0</v>
      </c>
      <c r="C10" s="6">
        <v>12438.68</v>
      </c>
      <c r="D10" s="6">
        <v>12822.09</v>
      </c>
      <c r="E10" s="6">
        <v>13052.310000000001</v>
      </c>
      <c r="F10" s="6">
        <f t="shared" si="1"/>
        <v>613.63000000000102</v>
      </c>
      <c r="G10" s="6">
        <f t="shared" si="5"/>
        <v>4.9332405046194694</v>
      </c>
      <c r="H10" s="6">
        <v>5128.9599999999991</v>
      </c>
      <c r="I10" s="6">
        <v>5637.85</v>
      </c>
      <c r="J10" s="6">
        <v>5734.79</v>
      </c>
      <c r="K10" s="6">
        <f t="shared" si="2"/>
        <v>605.83000000000084</v>
      </c>
      <c r="L10" s="6">
        <f t="shared" si="6"/>
        <v>11.811946281507382</v>
      </c>
      <c r="M10" s="6">
        <f t="shared" si="3"/>
        <v>41.233957300935458</v>
      </c>
      <c r="N10" s="6">
        <f t="shared" si="3"/>
        <v>43.969820832641169</v>
      </c>
      <c r="O10" s="6">
        <f t="shared" si="3"/>
        <v>43.93697360850301</v>
      </c>
      <c r="P10" s="6">
        <v>60</v>
      </c>
      <c r="Q10" s="6">
        <f t="shared" si="4"/>
        <v>2.7030163075675517</v>
      </c>
      <c r="R10" s="20"/>
    </row>
    <row r="11" spans="1:18" ht="15" x14ac:dyDescent="0.25">
      <c r="A11" s="4">
        <v>6</v>
      </c>
      <c r="B11" s="5" t="s">
        <v>12</v>
      </c>
      <c r="C11" s="6">
        <v>5543.14</v>
      </c>
      <c r="D11" s="6">
        <v>6647.49</v>
      </c>
      <c r="E11" s="6">
        <v>6318.24</v>
      </c>
      <c r="F11" s="6">
        <f t="shared" si="1"/>
        <v>775.09999999999945</v>
      </c>
      <c r="G11" s="6">
        <f t="shared" si="5"/>
        <v>13.983049318617235</v>
      </c>
      <c r="H11" s="6">
        <v>4957.6900000000005</v>
      </c>
      <c r="I11" s="6">
        <v>5823.11</v>
      </c>
      <c r="J11" s="6">
        <v>6044.67</v>
      </c>
      <c r="K11" s="6">
        <f t="shared" si="2"/>
        <v>1086.9799999999996</v>
      </c>
      <c r="L11" s="6">
        <f t="shared" si="6"/>
        <v>21.925130453900898</v>
      </c>
      <c r="M11" s="6">
        <f t="shared" si="3"/>
        <v>89.438296705477399</v>
      </c>
      <c r="N11" s="6">
        <f t="shared" si="3"/>
        <v>87.598627451865283</v>
      </c>
      <c r="O11" s="6">
        <f t="shared" si="3"/>
        <v>95.670154979867817</v>
      </c>
      <c r="P11" s="6">
        <v>60</v>
      </c>
      <c r="Q11" s="6">
        <f t="shared" si="4"/>
        <v>6.2318582743904187</v>
      </c>
      <c r="R11" s="20"/>
    </row>
    <row r="12" spans="1:18" ht="15" x14ac:dyDescent="0.25">
      <c r="A12" s="4">
        <v>7</v>
      </c>
      <c r="B12" s="5" t="s">
        <v>13</v>
      </c>
      <c r="C12" s="6">
        <v>1357.68</v>
      </c>
      <c r="D12" s="6">
        <v>1475.15</v>
      </c>
      <c r="E12" s="6">
        <v>2272.17</v>
      </c>
      <c r="F12" s="6">
        <f t="shared" si="1"/>
        <v>914.49</v>
      </c>
      <c r="G12" s="6">
        <f t="shared" si="5"/>
        <v>67.356814566024397</v>
      </c>
      <c r="H12" s="6">
        <v>963.92000000000007</v>
      </c>
      <c r="I12" s="6">
        <v>5164.7800000000007</v>
      </c>
      <c r="J12" s="6">
        <v>2033.8600000000001</v>
      </c>
      <c r="K12" s="6">
        <f t="shared" si="2"/>
        <v>1069.94</v>
      </c>
      <c r="L12" s="6">
        <f t="shared" si="6"/>
        <v>110.99883807784879</v>
      </c>
      <c r="M12" s="6">
        <f t="shared" si="3"/>
        <v>70.997584114076957</v>
      </c>
      <c r="N12" s="6">
        <f t="shared" si="3"/>
        <v>350.11897095210662</v>
      </c>
      <c r="O12" s="6">
        <f t="shared" si="3"/>
        <v>89.511788290488823</v>
      </c>
      <c r="P12" s="6">
        <v>60</v>
      </c>
      <c r="Q12" s="6">
        <f t="shared" si="4"/>
        <v>18.514204176411866</v>
      </c>
      <c r="R12" s="20"/>
    </row>
    <row r="13" spans="1:18" ht="15" x14ac:dyDescent="0.25">
      <c r="A13" s="4">
        <v>8</v>
      </c>
      <c r="B13" s="5" t="s">
        <v>14</v>
      </c>
      <c r="C13" s="6">
        <v>805.81</v>
      </c>
      <c r="D13" s="6">
        <v>860.77</v>
      </c>
      <c r="E13" s="6">
        <v>904.16</v>
      </c>
      <c r="F13" s="6">
        <f t="shared" si="1"/>
        <v>98.350000000000023</v>
      </c>
      <c r="G13" s="6">
        <f t="shared" si="5"/>
        <v>12.205110385822964</v>
      </c>
      <c r="H13" s="6">
        <v>374.78999999999996</v>
      </c>
      <c r="I13" s="6">
        <v>607.68000000000006</v>
      </c>
      <c r="J13" s="6">
        <v>749.78</v>
      </c>
      <c r="K13" s="6">
        <f t="shared" si="2"/>
        <v>374.99</v>
      </c>
      <c r="L13" s="6">
        <f t="shared" si="6"/>
        <v>100.05336321673472</v>
      </c>
      <c r="M13" s="6">
        <f t="shared" si="3"/>
        <v>46.510964123056304</v>
      </c>
      <c r="N13" s="6">
        <f t="shared" si="3"/>
        <v>70.597255945258325</v>
      </c>
      <c r="O13" s="6">
        <f t="shared" si="3"/>
        <v>82.925588391435141</v>
      </c>
      <c r="P13" s="6">
        <v>60</v>
      </c>
      <c r="Q13" s="6">
        <f t="shared" si="4"/>
        <v>36.414624268378837</v>
      </c>
      <c r="R13" s="20"/>
    </row>
    <row r="14" spans="1:18" ht="15" x14ac:dyDescent="0.25">
      <c r="A14" s="4">
        <v>9</v>
      </c>
      <c r="B14" s="5" t="s">
        <v>15</v>
      </c>
      <c r="C14" s="6">
        <v>19955.47</v>
      </c>
      <c r="D14" s="6">
        <v>20423.53</v>
      </c>
      <c r="E14" s="6">
        <v>23637.48</v>
      </c>
      <c r="F14" s="6">
        <f t="shared" si="1"/>
        <v>3682.0099999999984</v>
      </c>
      <c r="G14" s="6">
        <f t="shared" si="5"/>
        <v>18.451131444160414</v>
      </c>
      <c r="H14" s="6">
        <v>18859.64</v>
      </c>
      <c r="I14" s="6">
        <v>25083.660000000003</v>
      </c>
      <c r="J14" s="6">
        <v>24674.29</v>
      </c>
      <c r="K14" s="6">
        <f t="shared" si="2"/>
        <v>5814.6500000000015</v>
      </c>
      <c r="L14" s="6">
        <f t="shared" si="6"/>
        <v>30.83118235554868</v>
      </c>
      <c r="M14" s="6">
        <f t="shared" si="3"/>
        <v>94.508623450111656</v>
      </c>
      <c r="N14" s="6">
        <f t="shared" si="3"/>
        <v>122.81745614005024</v>
      </c>
      <c r="O14" s="6">
        <f t="shared" si="3"/>
        <v>104.38629667798767</v>
      </c>
      <c r="P14" s="6">
        <v>60</v>
      </c>
      <c r="Q14" s="6">
        <f t="shared" si="4"/>
        <v>9.8776732278760164</v>
      </c>
      <c r="R14" s="20"/>
    </row>
    <row r="15" spans="1:18" ht="15" x14ac:dyDescent="0.25">
      <c r="A15" s="4">
        <v>10</v>
      </c>
      <c r="B15" s="5" t="s">
        <v>16</v>
      </c>
      <c r="C15" s="6">
        <v>84402.79</v>
      </c>
      <c r="D15" s="6">
        <v>91151.109999999986</v>
      </c>
      <c r="E15" s="6">
        <v>94448.31</v>
      </c>
      <c r="F15" s="6">
        <f t="shared" si="1"/>
        <v>10045.520000000004</v>
      </c>
      <c r="G15" s="6">
        <f t="shared" si="5"/>
        <v>11.901881442544738</v>
      </c>
      <c r="H15" s="6">
        <v>58655.149999999994</v>
      </c>
      <c r="I15" s="6">
        <v>61853.34</v>
      </c>
      <c r="J15" s="6">
        <v>65648.08</v>
      </c>
      <c r="K15" s="6">
        <f t="shared" si="2"/>
        <v>6992.9300000000076</v>
      </c>
      <c r="L15" s="6">
        <f t="shared" si="6"/>
        <v>11.922107436431427</v>
      </c>
      <c r="M15" s="6">
        <f t="shared" si="3"/>
        <v>69.49432595770827</v>
      </c>
      <c r="N15" s="6">
        <f t="shared" si="3"/>
        <v>67.858021696060533</v>
      </c>
      <c r="O15" s="6">
        <f t="shared" si="3"/>
        <v>69.506886888711932</v>
      </c>
      <c r="P15" s="6">
        <v>60</v>
      </c>
      <c r="Q15" s="6">
        <f t="shared" si="4"/>
        <v>1.256093100366229E-2</v>
      </c>
      <c r="R15" s="20"/>
    </row>
    <row r="16" spans="1:18" ht="15" x14ac:dyDescent="0.25">
      <c r="A16" s="4">
        <v>11</v>
      </c>
      <c r="B16" s="5" t="s">
        <v>17</v>
      </c>
      <c r="C16" s="6">
        <v>4741.4799999999996</v>
      </c>
      <c r="D16" s="6">
        <v>5607.46</v>
      </c>
      <c r="E16" s="6">
        <v>5736.88</v>
      </c>
      <c r="F16" s="6">
        <f t="shared" si="1"/>
        <v>995.40000000000055</v>
      </c>
      <c r="G16" s="6">
        <f t="shared" si="5"/>
        <v>20.993445084657125</v>
      </c>
      <c r="H16" s="6">
        <v>5545.1399999999994</v>
      </c>
      <c r="I16" s="6">
        <v>6757.4800000000005</v>
      </c>
      <c r="J16" s="6">
        <v>6534.01</v>
      </c>
      <c r="K16" s="6">
        <f t="shared" si="2"/>
        <v>988.8700000000008</v>
      </c>
      <c r="L16" s="6">
        <f t="shared" si="6"/>
        <v>17.833093483663188</v>
      </c>
      <c r="M16" s="6">
        <f t="shared" si="3"/>
        <v>116.94956005297922</v>
      </c>
      <c r="N16" s="6">
        <f t="shared" si="3"/>
        <v>120.50875084262751</v>
      </c>
      <c r="O16" s="6">
        <f t="shared" si="3"/>
        <v>113.89483482310942</v>
      </c>
      <c r="P16" s="6">
        <v>60</v>
      </c>
      <c r="Q16" s="6">
        <f t="shared" si="4"/>
        <v>-3.0547252298698027</v>
      </c>
      <c r="R16" s="20"/>
    </row>
    <row r="17" spans="1:18" ht="15" x14ac:dyDescent="0.25">
      <c r="A17" s="4">
        <v>12</v>
      </c>
      <c r="B17" s="5" t="s">
        <v>18</v>
      </c>
      <c r="C17" s="6">
        <v>13518.71</v>
      </c>
      <c r="D17" s="6">
        <v>13584.75</v>
      </c>
      <c r="E17" s="6">
        <v>15882.59</v>
      </c>
      <c r="F17" s="6">
        <f t="shared" si="1"/>
        <v>2363.880000000001</v>
      </c>
      <c r="G17" s="6">
        <f t="shared" si="5"/>
        <v>17.485987938198257</v>
      </c>
      <c r="H17" s="6">
        <v>7756.0199999999995</v>
      </c>
      <c r="I17" s="6">
        <v>8501.2899999999991</v>
      </c>
      <c r="J17" s="6">
        <v>9379.64</v>
      </c>
      <c r="K17" s="6">
        <f t="shared" si="2"/>
        <v>1623.62</v>
      </c>
      <c r="L17" s="6">
        <f t="shared" si="6"/>
        <v>20.933674745552487</v>
      </c>
      <c r="M17" s="6">
        <f t="shared" si="3"/>
        <v>57.372485984239617</v>
      </c>
      <c r="N17" s="6">
        <f t="shared" si="3"/>
        <v>62.57965733635141</v>
      </c>
      <c r="O17" s="6">
        <f t="shared" si="3"/>
        <v>59.05611112545246</v>
      </c>
      <c r="P17" s="6">
        <v>60</v>
      </c>
      <c r="Q17" s="6">
        <f t="shared" si="4"/>
        <v>1.6836251412128433</v>
      </c>
      <c r="R17" s="20"/>
    </row>
    <row r="18" spans="1:18" x14ac:dyDescent="0.2">
      <c r="A18" s="17" t="s">
        <v>19</v>
      </c>
      <c r="B18" s="18"/>
      <c r="C18" s="7">
        <v>180879.84</v>
      </c>
      <c r="D18" s="7">
        <v>190587.70999999996</v>
      </c>
      <c r="E18" s="7">
        <v>204258.21</v>
      </c>
      <c r="F18" s="7">
        <f t="shared" si="1"/>
        <v>23378.369999999995</v>
      </c>
      <c r="G18" s="7">
        <f t="shared" si="5"/>
        <v>12.924806877317005</v>
      </c>
      <c r="H18" s="7">
        <v>134511.99</v>
      </c>
      <c r="I18" s="7">
        <v>155147.93000000002</v>
      </c>
      <c r="J18" s="7">
        <v>157076.87</v>
      </c>
      <c r="K18" s="7">
        <f t="shared" si="2"/>
        <v>22564.880000000005</v>
      </c>
      <c r="L18" s="7">
        <f t="shared" si="6"/>
        <v>16.775367013750973</v>
      </c>
      <c r="M18" s="7">
        <f t="shared" si="3"/>
        <v>74.365385329841075</v>
      </c>
      <c r="N18" s="7">
        <f t="shared" si="3"/>
        <v>81.405002452676541</v>
      </c>
      <c r="O18" s="7">
        <f t="shared" si="3"/>
        <v>76.901129212872277</v>
      </c>
      <c r="P18" s="7">
        <v>60</v>
      </c>
      <c r="Q18" s="7">
        <f t="shared" si="4"/>
        <v>2.535743883031202</v>
      </c>
      <c r="R18" s="21"/>
    </row>
    <row r="19" spans="1:18" ht="15" x14ac:dyDescent="0.25">
      <c r="A19" s="4">
        <v>13</v>
      </c>
      <c r="B19" s="5" t="s">
        <v>20</v>
      </c>
      <c r="C19" s="6">
        <v>15530.1</v>
      </c>
      <c r="D19" s="6">
        <v>16390.239999999998</v>
      </c>
      <c r="E19" s="6">
        <v>17669.23</v>
      </c>
      <c r="F19" s="6">
        <f t="shared" si="1"/>
        <v>2139.1299999999992</v>
      </c>
      <c r="G19" s="6">
        <f t="shared" si="5"/>
        <v>13.774090314936796</v>
      </c>
      <c r="H19" s="6">
        <v>11407.650000000001</v>
      </c>
      <c r="I19" s="6">
        <v>12698.550000000001</v>
      </c>
      <c r="J19" s="6">
        <v>13617.630000000001</v>
      </c>
      <c r="K19" s="6">
        <f t="shared" si="2"/>
        <v>2209.9799999999996</v>
      </c>
      <c r="L19" s="6">
        <f t="shared" si="6"/>
        <v>19.372789312435071</v>
      </c>
      <c r="M19" s="6">
        <f t="shared" si="3"/>
        <v>73.455096876388438</v>
      </c>
      <c r="N19" s="6">
        <f t="shared" si="3"/>
        <v>77.476290768164475</v>
      </c>
      <c r="O19" s="6">
        <f t="shared" si="3"/>
        <v>77.069742144960486</v>
      </c>
      <c r="P19" s="6">
        <v>60</v>
      </c>
      <c r="Q19" s="6">
        <f t="shared" si="4"/>
        <v>3.6146452685720476</v>
      </c>
      <c r="R19" s="20"/>
    </row>
    <row r="20" spans="1:18" ht="15" x14ac:dyDescent="0.25">
      <c r="A20" s="4">
        <v>14</v>
      </c>
      <c r="B20" s="5" t="s">
        <v>21</v>
      </c>
      <c r="C20" s="6">
        <v>3029.83</v>
      </c>
      <c r="D20" s="6">
        <v>1895.44</v>
      </c>
      <c r="E20" s="6">
        <v>2024.7199999999998</v>
      </c>
      <c r="F20" s="6">
        <f t="shared" si="1"/>
        <v>-1005.1100000000001</v>
      </c>
      <c r="G20" s="6">
        <f t="shared" si="5"/>
        <v>-33.173808431496163</v>
      </c>
      <c r="H20" s="6">
        <v>2201.5500000000002</v>
      </c>
      <c r="I20" s="6">
        <v>2248.12</v>
      </c>
      <c r="J20" s="6">
        <v>2503.23</v>
      </c>
      <c r="K20" s="6">
        <f t="shared" si="2"/>
        <v>301.67999999999984</v>
      </c>
      <c r="L20" s="6">
        <f t="shared" si="6"/>
        <v>13.703072835048024</v>
      </c>
      <c r="M20" s="6">
        <f t="shared" si="3"/>
        <v>72.662492615097236</v>
      </c>
      <c r="N20" s="6">
        <f t="shared" si="3"/>
        <v>118.60676149073566</v>
      </c>
      <c r="O20" s="6">
        <f t="shared" si="3"/>
        <v>123.63339128373308</v>
      </c>
      <c r="P20" s="6">
        <v>60</v>
      </c>
      <c r="Q20" s="6">
        <f t="shared" si="4"/>
        <v>50.97089866863584</v>
      </c>
      <c r="R20" s="20"/>
    </row>
    <row r="21" spans="1:18" ht="15" x14ac:dyDescent="0.25">
      <c r="A21" s="4">
        <v>15</v>
      </c>
      <c r="B21" s="5" t="s">
        <v>22</v>
      </c>
      <c r="C21" s="6">
        <v>61.75</v>
      </c>
      <c r="D21" s="6">
        <v>50.37</v>
      </c>
      <c r="E21" s="6">
        <v>62.59</v>
      </c>
      <c r="F21" s="6">
        <f t="shared" si="1"/>
        <v>0.84000000000000341</v>
      </c>
      <c r="G21" s="6">
        <f t="shared" si="5"/>
        <v>1.3603238866396816</v>
      </c>
      <c r="H21" s="6">
        <v>179.99</v>
      </c>
      <c r="I21" s="6">
        <v>233.17</v>
      </c>
      <c r="J21" s="6">
        <v>250.68</v>
      </c>
      <c r="K21" s="6">
        <f t="shared" si="2"/>
        <v>70.69</v>
      </c>
      <c r="L21" s="6">
        <f t="shared" si="6"/>
        <v>39.274404133562975</v>
      </c>
      <c r="M21" s="6">
        <f t="shared" si="3"/>
        <v>291.4817813765182</v>
      </c>
      <c r="N21" s="6">
        <f t="shared" si="3"/>
        <v>462.91443319436178</v>
      </c>
      <c r="O21" s="6">
        <f t="shared" si="3"/>
        <v>400.51126378015658</v>
      </c>
      <c r="P21" s="6">
        <v>60</v>
      </c>
      <c r="Q21" s="6">
        <f t="shared" si="4"/>
        <v>109.02948240363838</v>
      </c>
      <c r="R21" s="20"/>
    </row>
    <row r="22" spans="1:18" ht="15" x14ac:dyDescent="0.25">
      <c r="A22" s="4">
        <v>16</v>
      </c>
      <c r="B22" s="5" t="s">
        <v>23</v>
      </c>
      <c r="C22" s="6">
        <v>656.72</v>
      </c>
      <c r="D22" s="6">
        <v>729.8599999999999</v>
      </c>
      <c r="E22" s="6">
        <v>714.11</v>
      </c>
      <c r="F22" s="6">
        <f t="shared" si="1"/>
        <v>57.389999999999986</v>
      </c>
      <c r="G22" s="6">
        <f t="shared" si="5"/>
        <v>8.7388841515409883</v>
      </c>
      <c r="H22" s="6">
        <v>403.86</v>
      </c>
      <c r="I22" s="6">
        <v>461.48</v>
      </c>
      <c r="J22" s="6">
        <v>468.68</v>
      </c>
      <c r="K22" s="6">
        <f t="shared" si="2"/>
        <v>64.819999999999993</v>
      </c>
      <c r="L22" s="6">
        <f t="shared" si="6"/>
        <v>16.050116376962311</v>
      </c>
      <c r="M22" s="6">
        <f t="shared" si="3"/>
        <v>61.496528200755264</v>
      </c>
      <c r="N22" s="6">
        <f t="shared" si="3"/>
        <v>63.228564382210294</v>
      </c>
      <c r="O22" s="6">
        <f t="shared" si="3"/>
        <v>65.631345310946486</v>
      </c>
      <c r="P22" s="6">
        <v>60</v>
      </c>
      <c r="Q22" s="6">
        <f t="shared" si="4"/>
        <v>4.1348171101912214</v>
      </c>
      <c r="R22" s="20"/>
    </row>
    <row r="23" spans="1:18" ht="15" x14ac:dyDescent="0.25">
      <c r="A23" s="4">
        <v>17</v>
      </c>
      <c r="B23" s="5" t="s">
        <v>24</v>
      </c>
      <c r="C23" s="6">
        <v>410.85</v>
      </c>
      <c r="D23" s="6">
        <v>334.8</v>
      </c>
      <c r="E23" s="6">
        <v>375.28999999999996</v>
      </c>
      <c r="F23" s="6">
        <f t="shared" si="1"/>
        <v>-35.560000000000059</v>
      </c>
      <c r="G23" s="6">
        <f t="shared" si="5"/>
        <v>-8.6552269684799938</v>
      </c>
      <c r="H23" s="6">
        <v>667.33999999999992</v>
      </c>
      <c r="I23" s="6">
        <v>748.72</v>
      </c>
      <c r="J23" s="6">
        <v>683.16</v>
      </c>
      <c r="K23" s="6">
        <f t="shared" si="2"/>
        <v>15.82000000000005</v>
      </c>
      <c r="L23" s="6">
        <f t="shared" si="6"/>
        <v>2.3706056882548703</v>
      </c>
      <c r="M23" s="6">
        <f t="shared" si="3"/>
        <v>162.42911038091759</v>
      </c>
      <c r="N23" s="6">
        <f t="shared" si="3"/>
        <v>223.63201911589007</v>
      </c>
      <c r="O23" s="6">
        <f t="shared" si="3"/>
        <v>182.03522609182235</v>
      </c>
      <c r="P23" s="6">
        <v>60</v>
      </c>
      <c r="Q23" s="6">
        <f t="shared" si="4"/>
        <v>19.60611571090476</v>
      </c>
      <c r="R23" s="20"/>
    </row>
    <row r="24" spans="1:18" ht="15" x14ac:dyDescent="0.25">
      <c r="A24" s="4">
        <v>18</v>
      </c>
      <c r="B24" s="5" t="s">
        <v>25</v>
      </c>
      <c r="C24" s="6">
        <v>19120.71</v>
      </c>
      <c r="D24" s="6">
        <v>23609.07</v>
      </c>
      <c r="E24" s="6">
        <v>25731.09</v>
      </c>
      <c r="F24" s="6">
        <f t="shared" si="1"/>
        <v>6610.380000000001</v>
      </c>
      <c r="G24" s="6">
        <f t="shared" si="5"/>
        <v>34.57183336811238</v>
      </c>
      <c r="H24" s="6">
        <v>27680.489999999998</v>
      </c>
      <c r="I24" s="6">
        <v>30105.18</v>
      </c>
      <c r="J24" s="6">
        <v>31409.95</v>
      </c>
      <c r="K24" s="6">
        <f t="shared" si="2"/>
        <v>3729.4600000000028</v>
      </c>
      <c r="L24" s="6">
        <f t="shared" si="6"/>
        <v>13.47324415138606</v>
      </c>
      <c r="M24" s="6">
        <f t="shared" si="3"/>
        <v>144.76706147418165</v>
      </c>
      <c r="N24" s="6">
        <f t="shared" si="3"/>
        <v>127.51531508865025</v>
      </c>
      <c r="O24" s="6">
        <f t="shared" si="3"/>
        <v>122.07003278912786</v>
      </c>
      <c r="P24" s="6">
        <v>60</v>
      </c>
      <c r="Q24" s="6">
        <f t="shared" si="4"/>
        <v>-22.69702868505378</v>
      </c>
      <c r="R24" s="20"/>
    </row>
    <row r="25" spans="1:18" ht="15" x14ac:dyDescent="0.25">
      <c r="A25" s="4">
        <v>19</v>
      </c>
      <c r="B25" s="5" t="s">
        <v>26</v>
      </c>
      <c r="C25" s="6">
        <v>16476.400000000001</v>
      </c>
      <c r="D25" s="6">
        <v>14717.99</v>
      </c>
      <c r="E25" s="6">
        <v>15448.32</v>
      </c>
      <c r="F25" s="6">
        <f t="shared" si="1"/>
        <v>-1028.0800000000017</v>
      </c>
      <c r="G25" s="6">
        <f t="shared" si="5"/>
        <v>-6.2397125585686295</v>
      </c>
      <c r="H25" s="6">
        <v>14371.130000000001</v>
      </c>
      <c r="I25" s="6">
        <v>15647.05</v>
      </c>
      <c r="J25" s="6">
        <v>16146.66</v>
      </c>
      <c r="K25" s="6">
        <f t="shared" si="2"/>
        <v>1775.5299999999988</v>
      </c>
      <c r="L25" s="6">
        <f t="shared" si="6"/>
        <v>12.35483918105256</v>
      </c>
      <c r="M25" s="6">
        <f t="shared" si="3"/>
        <v>87.222512199266831</v>
      </c>
      <c r="N25" s="6">
        <f t="shared" si="3"/>
        <v>106.31241086588589</v>
      </c>
      <c r="O25" s="6">
        <f t="shared" si="3"/>
        <v>104.52049154859557</v>
      </c>
      <c r="P25" s="6">
        <v>60</v>
      </c>
      <c r="Q25" s="6">
        <f t="shared" si="4"/>
        <v>17.297979349328742</v>
      </c>
      <c r="R25" s="20"/>
    </row>
    <row r="26" spans="1:18" ht="15" x14ac:dyDescent="0.25">
      <c r="A26" s="4">
        <v>20</v>
      </c>
      <c r="B26" s="5" t="s">
        <v>27</v>
      </c>
      <c r="C26" s="6">
        <v>9609.17</v>
      </c>
      <c r="D26" s="6">
        <v>8902.93</v>
      </c>
      <c r="E26" s="6">
        <v>10761.84</v>
      </c>
      <c r="F26" s="6">
        <f t="shared" si="1"/>
        <v>1152.67</v>
      </c>
      <c r="G26" s="6">
        <f t="shared" si="5"/>
        <v>11.995520945097237</v>
      </c>
      <c r="H26" s="6">
        <v>6575.71</v>
      </c>
      <c r="I26" s="6">
        <v>6636.7300000000005</v>
      </c>
      <c r="J26" s="6">
        <v>7797.0300000000007</v>
      </c>
      <c r="K26" s="6">
        <f t="shared" si="2"/>
        <v>1221.3200000000006</v>
      </c>
      <c r="L26" s="6">
        <f t="shared" si="6"/>
        <v>18.573203501979265</v>
      </c>
      <c r="M26" s="6">
        <f t="shared" si="3"/>
        <v>68.431612719933142</v>
      </c>
      <c r="N26" s="6">
        <f t="shared" si="3"/>
        <v>74.545458629911735</v>
      </c>
      <c r="O26" s="6">
        <f t="shared" si="3"/>
        <v>72.450714747663966</v>
      </c>
      <c r="P26" s="6">
        <v>60</v>
      </c>
      <c r="Q26" s="6">
        <f t="shared" si="4"/>
        <v>4.019102027730824</v>
      </c>
      <c r="R26" s="20"/>
    </row>
    <row r="27" spans="1:18" ht="15" x14ac:dyDescent="0.25">
      <c r="A27" s="4">
        <v>21</v>
      </c>
      <c r="B27" s="5" t="s">
        <v>28</v>
      </c>
      <c r="C27" s="6">
        <v>4628.7</v>
      </c>
      <c r="D27" s="6">
        <v>4763.17</v>
      </c>
      <c r="E27" s="6">
        <v>5303.01</v>
      </c>
      <c r="F27" s="6">
        <f t="shared" si="1"/>
        <v>674.3100000000004</v>
      </c>
      <c r="G27" s="6">
        <f t="shared" si="5"/>
        <v>14.56802125866875</v>
      </c>
      <c r="H27" s="6">
        <v>2855.58</v>
      </c>
      <c r="I27" s="6">
        <v>3286.58</v>
      </c>
      <c r="J27" s="6">
        <v>3428.5299999999997</v>
      </c>
      <c r="K27" s="6">
        <f t="shared" si="2"/>
        <v>572.94999999999982</v>
      </c>
      <c r="L27" s="6">
        <f t="shared" si="6"/>
        <v>20.064225131146731</v>
      </c>
      <c r="M27" s="6">
        <f t="shared" si="3"/>
        <v>61.692915937520254</v>
      </c>
      <c r="N27" s="6">
        <f t="shared" si="3"/>
        <v>68.999846740720983</v>
      </c>
      <c r="O27" s="6">
        <f t="shared" si="3"/>
        <v>64.652527526819668</v>
      </c>
      <c r="P27" s="6">
        <v>60</v>
      </c>
      <c r="Q27" s="6">
        <f t="shared" si="4"/>
        <v>2.9596115892994135</v>
      </c>
      <c r="R27" s="20"/>
    </row>
    <row r="28" spans="1:18" ht="15" x14ac:dyDescent="0.25">
      <c r="A28" s="4">
        <v>22</v>
      </c>
      <c r="B28" s="5" t="s">
        <v>29</v>
      </c>
      <c r="C28" s="6">
        <v>6098.5</v>
      </c>
      <c r="D28" s="6">
        <v>5498.8</v>
      </c>
      <c r="E28" s="6">
        <v>5647.1399999999994</v>
      </c>
      <c r="F28" s="6">
        <f t="shared" si="1"/>
        <v>-451.36000000000058</v>
      </c>
      <c r="G28" s="6">
        <f t="shared" si="5"/>
        <v>-7.4011642207100197</v>
      </c>
      <c r="H28" s="6">
        <v>5306.01</v>
      </c>
      <c r="I28" s="6">
        <v>4712.72</v>
      </c>
      <c r="J28" s="6">
        <v>4458.93</v>
      </c>
      <c r="K28" s="6">
        <f t="shared" si="2"/>
        <v>-847.07999999999993</v>
      </c>
      <c r="L28" s="6">
        <f t="shared" si="6"/>
        <v>-15.964538325408355</v>
      </c>
      <c r="M28" s="6">
        <f t="shared" si="3"/>
        <v>87.005165204558494</v>
      </c>
      <c r="N28" s="6">
        <f t="shared" si="3"/>
        <v>85.704517349239836</v>
      </c>
      <c r="O28" s="6">
        <f t="shared" si="3"/>
        <v>78.959083713171637</v>
      </c>
      <c r="P28" s="6">
        <v>60</v>
      </c>
      <c r="Q28" s="6">
        <f t="shared" si="4"/>
        <v>-8.0460814913868575</v>
      </c>
      <c r="R28" s="20"/>
    </row>
    <row r="29" spans="1:18" ht="15" x14ac:dyDescent="0.25">
      <c r="A29" s="4">
        <v>23</v>
      </c>
      <c r="B29" s="5" t="s">
        <v>30</v>
      </c>
      <c r="C29" s="6">
        <v>36.11</v>
      </c>
      <c r="D29" s="6">
        <v>38.58</v>
      </c>
      <c r="E29" s="6">
        <v>42.63</v>
      </c>
      <c r="F29" s="6">
        <f t="shared" si="1"/>
        <v>6.5200000000000031</v>
      </c>
      <c r="G29" s="6">
        <f t="shared" si="5"/>
        <v>18.055940182774862</v>
      </c>
      <c r="H29" s="6">
        <v>27.27</v>
      </c>
      <c r="I29" s="6">
        <v>54.07</v>
      </c>
      <c r="J29" s="6">
        <v>55.33</v>
      </c>
      <c r="K29" s="6">
        <f t="shared" si="2"/>
        <v>28.06</v>
      </c>
      <c r="L29" s="6">
        <f t="shared" si="6"/>
        <v>102.89695636230289</v>
      </c>
      <c r="M29" s="6">
        <f t="shared" si="3"/>
        <v>75.519246746053724</v>
      </c>
      <c r="N29" s="6">
        <f t="shared" si="3"/>
        <v>140.15033696215659</v>
      </c>
      <c r="O29" s="6">
        <f t="shared" si="3"/>
        <v>129.79122683556179</v>
      </c>
      <c r="P29" s="6">
        <v>60</v>
      </c>
      <c r="Q29" s="6">
        <f t="shared" si="4"/>
        <v>54.271980089508062</v>
      </c>
      <c r="R29" s="20"/>
    </row>
    <row r="30" spans="1:18" ht="15" x14ac:dyDescent="0.25">
      <c r="A30" s="4">
        <v>24</v>
      </c>
      <c r="B30" s="5" t="s">
        <v>31</v>
      </c>
      <c r="C30" s="6">
        <v>439.17</v>
      </c>
      <c r="D30" s="6">
        <v>464.11</v>
      </c>
      <c r="E30" s="6">
        <v>493.84</v>
      </c>
      <c r="F30" s="6">
        <f t="shared" si="1"/>
        <v>54.669999999999959</v>
      </c>
      <c r="G30" s="6">
        <f t="shared" si="5"/>
        <v>12.448482364460222</v>
      </c>
      <c r="H30" s="6">
        <v>371.34999999999997</v>
      </c>
      <c r="I30" s="6">
        <v>262.64999999999998</v>
      </c>
      <c r="J30" s="6">
        <v>288.14999999999998</v>
      </c>
      <c r="K30" s="6">
        <f t="shared" si="2"/>
        <v>-83.199999999999989</v>
      </c>
      <c r="L30" s="6">
        <f t="shared" si="6"/>
        <v>-22.404739464117409</v>
      </c>
      <c r="M30" s="6">
        <f t="shared" si="3"/>
        <v>84.557232962178645</v>
      </c>
      <c r="N30" s="6">
        <f t="shared" si="3"/>
        <v>56.592187197000712</v>
      </c>
      <c r="O30" s="6">
        <f t="shared" si="3"/>
        <v>58.348857929693828</v>
      </c>
      <c r="P30" s="6">
        <v>60</v>
      </c>
      <c r="Q30" s="6">
        <f t="shared" si="4"/>
        <v>-26.208375032484817</v>
      </c>
      <c r="R30" s="20"/>
    </row>
    <row r="31" spans="1:18" ht="15" x14ac:dyDescent="0.25">
      <c r="A31" s="4">
        <v>25</v>
      </c>
      <c r="B31" s="5" t="s">
        <v>32</v>
      </c>
      <c r="C31" s="6">
        <v>47.06</v>
      </c>
      <c r="D31" s="6">
        <v>58.42</v>
      </c>
      <c r="E31" s="6">
        <v>61.06</v>
      </c>
      <c r="F31" s="6">
        <f t="shared" si="1"/>
        <v>14</v>
      </c>
      <c r="G31" s="6">
        <f t="shared" si="5"/>
        <v>29.749256268593282</v>
      </c>
      <c r="H31" s="6">
        <v>10.540000000000001</v>
      </c>
      <c r="I31" s="6">
        <v>14.27</v>
      </c>
      <c r="J31" s="6">
        <v>13.03</v>
      </c>
      <c r="K31" s="6">
        <f t="shared" si="2"/>
        <v>2.4899999999999984</v>
      </c>
      <c r="L31" s="6">
        <f t="shared" si="6"/>
        <v>23.624288425047421</v>
      </c>
      <c r="M31" s="6">
        <f t="shared" si="3"/>
        <v>22.39694007649809</v>
      </c>
      <c r="N31" s="6">
        <f t="shared" si="3"/>
        <v>24.426566244436835</v>
      </c>
      <c r="O31" s="6">
        <f t="shared" si="3"/>
        <v>21.33966590239109</v>
      </c>
      <c r="P31" s="6">
        <v>60</v>
      </c>
      <c r="Q31" s="6">
        <f t="shared" si="4"/>
        <v>-1.0572741741070004</v>
      </c>
      <c r="R31" s="20"/>
    </row>
    <row r="32" spans="1:18" ht="15" x14ac:dyDescent="0.25">
      <c r="A32" s="4">
        <v>26</v>
      </c>
      <c r="B32" s="5" t="s">
        <v>33</v>
      </c>
      <c r="C32" s="6">
        <v>2927.12</v>
      </c>
      <c r="D32" s="6">
        <v>2820.26</v>
      </c>
      <c r="E32" s="6">
        <v>3573.52</v>
      </c>
      <c r="F32" s="6">
        <f t="shared" si="1"/>
        <v>646.40000000000009</v>
      </c>
      <c r="G32" s="6">
        <f t="shared" si="5"/>
        <v>22.083139741452353</v>
      </c>
      <c r="H32" s="6">
        <v>5604.29</v>
      </c>
      <c r="I32" s="6">
        <v>6389.38</v>
      </c>
      <c r="J32" s="6">
        <v>7027.39</v>
      </c>
      <c r="K32" s="6">
        <f t="shared" si="2"/>
        <v>1423.1000000000004</v>
      </c>
      <c r="L32" s="6">
        <f t="shared" si="6"/>
        <v>25.393047112123039</v>
      </c>
      <c r="M32" s="6">
        <f t="shared" si="3"/>
        <v>191.4608898849381</v>
      </c>
      <c r="N32" s="6">
        <f t="shared" si="3"/>
        <v>226.55287101189253</v>
      </c>
      <c r="O32" s="6">
        <f t="shared" si="3"/>
        <v>196.65176072891714</v>
      </c>
      <c r="P32" s="6">
        <v>60</v>
      </c>
      <c r="Q32" s="6">
        <f t="shared" si="4"/>
        <v>5.1908708439790416</v>
      </c>
      <c r="R32" s="20"/>
    </row>
    <row r="33" spans="1:18" ht="15" x14ac:dyDescent="0.25">
      <c r="A33" s="4">
        <v>27</v>
      </c>
      <c r="B33" s="5" t="s">
        <v>34</v>
      </c>
      <c r="C33" s="6">
        <v>59.15</v>
      </c>
      <c r="D33" s="6">
        <v>43.24</v>
      </c>
      <c r="E33" s="6">
        <v>44.93</v>
      </c>
      <c r="F33" s="6">
        <f t="shared" si="1"/>
        <v>-14.219999999999999</v>
      </c>
      <c r="G33" s="6">
        <f t="shared" si="5"/>
        <v>-24.04057480980558</v>
      </c>
      <c r="H33" s="6">
        <v>60.86</v>
      </c>
      <c r="I33" s="6">
        <v>85.88</v>
      </c>
      <c r="J33" s="6">
        <v>198.81</v>
      </c>
      <c r="K33" s="6">
        <f t="shared" si="2"/>
        <v>137.94999999999999</v>
      </c>
      <c r="L33" s="6">
        <f t="shared" si="6"/>
        <v>226.66776207689776</v>
      </c>
      <c r="M33" s="6">
        <f t="shared" si="3"/>
        <v>102.8909551986475</v>
      </c>
      <c r="N33" s="6">
        <f t="shared" si="3"/>
        <v>198.61239592969471</v>
      </c>
      <c r="O33" s="6">
        <f t="shared" si="3"/>
        <v>442.4883151569108</v>
      </c>
      <c r="P33" s="6">
        <v>60</v>
      </c>
      <c r="Q33" s="6">
        <f t="shared" si="4"/>
        <v>339.59735995826327</v>
      </c>
      <c r="R33" s="20"/>
    </row>
    <row r="34" spans="1:18" ht="15" x14ac:dyDescent="0.25">
      <c r="A34" s="4">
        <v>28</v>
      </c>
      <c r="B34" s="5" t="s">
        <v>35</v>
      </c>
      <c r="C34" s="6">
        <v>238.01</v>
      </c>
      <c r="D34" s="6">
        <v>333.43</v>
      </c>
      <c r="E34" s="6">
        <v>549.99</v>
      </c>
      <c r="F34" s="6">
        <f t="shared" si="1"/>
        <v>311.98</v>
      </c>
      <c r="G34" s="6">
        <f t="shared" si="5"/>
        <v>131.07852611234821</v>
      </c>
      <c r="H34" s="6">
        <v>611.63</v>
      </c>
      <c r="I34" s="6">
        <v>768.69999999999993</v>
      </c>
      <c r="J34" s="6">
        <v>756.11</v>
      </c>
      <c r="K34" s="6">
        <f t="shared" si="2"/>
        <v>144.48000000000002</v>
      </c>
      <c r="L34" s="6">
        <f t="shared" si="6"/>
        <v>23.622124487026475</v>
      </c>
      <c r="M34" s="6">
        <f t="shared" si="3"/>
        <v>256.97659762194866</v>
      </c>
      <c r="N34" s="6">
        <f t="shared" si="3"/>
        <v>230.54314248867826</v>
      </c>
      <c r="O34" s="6">
        <f t="shared" si="3"/>
        <v>137.47704503718251</v>
      </c>
      <c r="P34" s="6">
        <v>60</v>
      </c>
      <c r="Q34" s="6">
        <f t="shared" si="4"/>
        <v>-119.49955258476615</v>
      </c>
      <c r="R34" s="20"/>
    </row>
    <row r="35" spans="1:18" ht="15" x14ac:dyDescent="0.25">
      <c r="A35" s="4">
        <v>29</v>
      </c>
      <c r="B35" s="5" t="s">
        <v>36</v>
      </c>
      <c r="C35" s="6">
        <v>231.48</v>
      </c>
      <c r="D35" s="6">
        <v>226.43</v>
      </c>
      <c r="E35" s="6">
        <v>226.43</v>
      </c>
      <c r="F35" s="6">
        <f t="shared" si="1"/>
        <v>-5.0499999999999829</v>
      </c>
      <c r="G35" s="6">
        <f t="shared" si="5"/>
        <v>-2.1816139623293518</v>
      </c>
      <c r="H35" s="6">
        <v>58.59</v>
      </c>
      <c r="I35" s="6">
        <v>77.58</v>
      </c>
      <c r="J35" s="6">
        <v>77.58</v>
      </c>
      <c r="K35" s="6">
        <f t="shared" si="2"/>
        <v>18.989999999999995</v>
      </c>
      <c r="L35" s="6">
        <f t="shared" si="6"/>
        <v>32.411674347158211</v>
      </c>
      <c r="M35" s="6">
        <f t="shared" si="3"/>
        <v>25.311041990668741</v>
      </c>
      <c r="N35" s="6">
        <f t="shared" si="3"/>
        <v>34.262244402243518</v>
      </c>
      <c r="O35" s="6">
        <f t="shared" si="3"/>
        <v>34.262244402243518</v>
      </c>
      <c r="P35" s="6">
        <v>60</v>
      </c>
      <c r="Q35" s="6">
        <f t="shared" si="4"/>
        <v>8.9512024115747764</v>
      </c>
      <c r="R35" s="20"/>
    </row>
    <row r="36" spans="1:18" ht="15" x14ac:dyDescent="0.25">
      <c r="A36" s="4">
        <v>30</v>
      </c>
      <c r="B36" s="5" t="s">
        <v>37</v>
      </c>
      <c r="C36" s="6">
        <v>11.94</v>
      </c>
      <c r="D36" s="6">
        <v>15.08</v>
      </c>
      <c r="E36" s="6">
        <v>15.86</v>
      </c>
      <c r="F36" s="6">
        <f t="shared" si="1"/>
        <v>3.92</v>
      </c>
      <c r="G36" s="6">
        <f t="shared" si="5"/>
        <v>32.830820770519267</v>
      </c>
      <c r="H36" s="6">
        <v>12.21</v>
      </c>
      <c r="I36" s="6">
        <v>13.18</v>
      </c>
      <c r="J36" s="6">
        <v>15.6</v>
      </c>
      <c r="K36" s="6">
        <f t="shared" si="2"/>
        <v>3.3899999999999988</v>
      </c>
      <c r="L36" s="6">
        <f t="shared" si="6"/>
        <v>27.764127764127757</v>
      </c>
      <c r="M36" s="6">
        <f t="shared" si="3"/>
        <v>102.26130653266333</v>
      </c>
      <c r="N36" s="6">
        <f t="shared" si="3"/>
        <v>87.400530503978786</v>
      </c>
      <c r="O36" s="6">
        <f t="shared" si="3"/>
        <v>98.360655737704917</v>
      </c>
      <c r="P36" s="6">
        <v>60</v>
      </c>
      <c r="Q36" s="6">
        <f t="shared" si="4"/>
        <v>-3.9006507949584091</v>
      </c>
      <c r="R36" s="20"/>
    </row>
    <row r="37" spans="1:18" ht="15" x14ac:dyDescent="0.25">
      <c r="A37" s="4">
        <v>31</v>
      </c>
      <c r="B37" s="5" t="s">
        <v>38</v>
      </c>
      <c r="C37" s="6">
        <v>1528.64</v>
      </c>
      <c r="D37" s="6">
        <v>1551.55</v>
      </c>
      <c r="E37" s="6">
        <v>1919.83</v>
      </c>
      <c r="F37" s="6">
        <f t="shared" si="1"/>
        <v>391.18999999999983</v>
      </c>
      <c r="G37" s="6">
        <f t="shared" si="5"/>
        <v>25.590721163910391</v>
      </c>
      <c r="H37" s="6">
        <v>2405.09</v>
      </c>
      <c r="I37" s="6">
        <v>2445.9499999999998</v>
      </c>
      <c r="J37" s="6">
        <v>2601.5100000000002</v>
      </c>
      <c r="K37" s="6">
        <f t="shared" si="2"/>
        <v>196.42000000000007</v>
      </c>
      <c r="L37" s="6">
        <f t="shared" si="6"/>
        <v>8.1668461471296325</v>
      </c>
      <c r="M37" s="6">
        <f t="shared" si="3"/>
        <v>157.33527841741679</v>
      </c>
      <c r="N37" s="6">
        <f t="shared" si="3"/>
        <v>157.64558022622538</v>
      </c>
      <c r="O37" s="6">
        <f t="shared" si="3"/>
        <v>135.50731054312101</v>
      </c>
      <c r="P37" s="6">
        <v>60</v>
      </c>
      <c r="Q37" s="6">
        <f t="shared" si="4"/>
        <v>-21.82796787429578</v>
      </c>
      <c r="R37" s="20"/>
    </row>
    <row r="38" spans="1:18" x14ac:dyDescent="0.2">
      <c r="A38" s="17" t="s">
        <v>39</v>
      </c>
      <c r="B38" s="18"/>
      <c r="C38" s="7">
        <v>81141.41</v>
      </c>
      <c r="D38" s="7">
        <v>82443.770000000019</v>
      </c>
      <c r="E38" s="7">
        <v>90665.43</v>
      </c>
      <c r="F38" s="7">
        <f t="shared" si="1"/>
        <v>9524.0199999999895</v>
      </c>
      <c r="G38" s="7">
        <f t="shared" si="5"/>
        <v>11.737557925108757</v>
      </c>
      <c r="H38" s="7">
        <v>80811.139999999985</v>
      </c>
      <c r="I38" s="7">
        <v>86889.96</v>
      </c>
      <c r="J38" s="7">
        <v>91797.99</v>
      </c>
      <c r="K38" s="7">
        <f t="shared" si="2"/>
        <v>10986.85000000002</v>
      </c>
      <c r="L38" s="7">
        <f t="shared" si="6"/>
        <v>13.59571217532635</v>
      </c>
      <c r="M38" s="7">
        <f t="shared" ref="M38:O58" si="7">(H38/C38)*100</f>
        <v>99.592969853494012</v>
      </c>
      <c r="N38" s="7">
        <f t="shared" si="7"/>
        <v>105.3929969481017</v>
      </c>
      <c r="O38" s="7">
        <f t="shared" si="7"/>
        <v>101.24916409705442</v>
      </c>
      <c r="P38" s="7">
        <v>60</v>
      </c>
      <c r="Q38" s="7">
        <f t="shared" si="4"/>
        <v>1.6561942435604067</v>
      </c>
      <c r="R38" s="21"/>
    </row>
    <row r="39" spans="1:18" ht="15" x14ac:dyDescent="0.25">
      <c r="A39" s="4">
        <v>32</v>
      </c>
      <c r="B39" s="5" t="s">
        <v>40</v>
      </c>
      <c r="C39" s="6">
        <v>26648.44</v>
      </c>
      <c r="D39" s="6">
        <v>24435.62</v>
      </c>
      <c r="E39" s="6">
        <v>27307.279999999999</v>
      </c>
      <c r="F39" s="6">
        <f t="shared" si="1"/>
        <v>658.84000000000015</v>
      </c>
      <c r="G39" s="6">
        <f t="shared" si="5"/>
        <v>2.4723398442835687</v>
      </c>
      <c r="H39" s="6">
        <v>4196.8999999999996</v>
      </c>
      <c r="I39" s="6">
        <v>6992.9199999999992</v>
      </c>
      <c r="J39" s="6">
        <v>4327.49</v>
      </c>
      <c r="K39" s="6">
        <f t="shared" si="2"/>
        <v>130.59000000000015</v>
      </c>
      <c r="L39" s="6">
        <f t="shared" si="6"/>
        <v>3.1115823584074001</v>
      </c>
      <c r="M39" s="6">
        <f t="shared" si="7"/>
        <v>15.749139536873452</v>
      </c>
      <c r="N39" s="6">
        <f t="shared" si="7"/>
        <v>28.617731000891322</v>
      </c>
      <c r="O39" s="6">
        <f t="shared" si="7"/>
        <v>15.847385752077834</v>
      </c>
      <c r="P39" s="6">
        <v>60</v>
      </c>
      <c r="Q39" s="6">
        <f t="shared" si="4"/>
        <v>9.8246215204381926E-2</v>
      </c>
      <c r="R39" s="20"/>
    </row>
    <row r="40" spans="1:18" x14ac:dyDescent="0.2">
      <c r="A40" s="17" t="s">
        <v>41</v>
      </c>
      <c r="B40" s="18"/>
      <c r="C40" s="7">
        <v>26648.44</v>
      </c>
      <c r="D40" s="7">
        <v>24435.62</v>
      </c>
      <c r="E40" s="7">
        <v>27307.279999999999</v>
      </c>
      <c r="F40" s="7">
        <f t="shared" si="1"/>
        <v>658.84000000000015</v>
      </c>
      <c r="G40" s="7">
        <f t="shared" si="5"/>
        <v>2.4723398442835687</v>
      </c>
      <c r="H40" s="7">
        <v>4196.8999999999996</v>
      </c>
      <c r="I40" s="7">
        <v>6992.9199999999992</v>
      </c>
      <c r="J40" s="7">
        <v>4327.49</v>
      </c>
      <c r="K40" s="7">
        <f t="shared" si="2"/>
        <v>130.59000000000015</v>
      </c>
      <c r="L40" s="7">
        <f t="shared" si="6"/>
        <v>3.1115823584074001</v>
      </c>
      <c r="M40" s="7">
        <f t="shared" si="7"/>
        <v>15.749139536873452</v>
      </c>
      <c r="N40" s="7">
        <f t="shared" si="7"/>
        <v>28.617731000891322</v>
      </c>
      <c r="O40" s="7">
        <f t="shared" si="7"/>
        <v>15.847385752077834</v>
      </c>
      <c r="P40" s="7">
        <v>60</v>
      </c>
      <c r="Q40" s="7">
        <f t="shared" si="4"/>
        <v>9.8246215204381926E-2</v>
      </c>
      <c r="R40" s="21"/>
    </row>
    <row r="41" spans="1:18" ht="15" x14ac:dyDescent="0.25">
      <c r="A41" s="4">
        <v>33</v>
      </c>
      <c r="B41" s="5" t="s">
        <v>42</v>
      </c>
      <c r="C41" s="6">
        <v>17856.689999999999</v>
      </c>
      <c r="D41" s="6">
        <v>17632.759999999998</v>
      </c>
      <c r="E41" s="6">
        <v>18714.48</v>
      </c>
      <c r="F41" s="6">
        <f t="shared" si="1"/>
        <v>857.79000000000087</v>
      </c>
      <c r="G41" s="6">
        <f t="shared" si="5"/>
        <v>4.8037458229940766</v>
      </c>
      <c r="H41" s="6">
        <v>9994.3999999999978</v>
      </c>
      <c r="I41" s="6">
        <v>11412.8</v>
      </c>
      <c r="J41" s="6">
        <v>11811.64</v>
      </c>
      <c r="K41" s="6">
        <f t="shared" si="2"/>
        <v>1817.2400000000016</v>
      </c>
      <c r="L41" s="6">
        <f t="shared" si="6"/>
        <v>18.182582246057812</v>
      </c>
      <c r="M41" s="6">
        <f t="shared" si="7"/>
        <v>55.970059400706397</v>
      </c>
      <c r="N41" s="6">
        <f t="shared" si="7"/>
        <v>64.724977825365968</v>
      </c>
      <c r="O41" s="6">
        <f t="shared" si="7"/>
        <v>63.114978348316384</v>
      </c>
      <c r="P41" s="6">
        <v>60</v>
      </c>
      <c r="Q41" s="6">
        <f t="shared" si="4"/>
        <v>7.1449189476099875</v>
      </c>
      <c r="R41" s="20"/>
    </row>
    <row r="42" spans="1:18" x14ac:dyDescent="0.2">
      <c r="A42" s="17" t="s">
        <v>43</v>
      </c>
      <c r="B42" s="18"/>
      <c r="C42" s="7">
        <v>17856.689999999999</v>
      </c>
      <c r="D42" s="7">
        <v>17632.759999999998</v>
      </c>
      <c r="E42" s="7">
        <v>18714.48</v>
      </c>
      <c r="F42" s="7">
        <f t="shared" si="1"/>
        <v>857.79000000000087</v>
      </c>
      <c r="G42" s="7">
        <f t="shared" si="5"/>
        <v>4.8037458229940766</v>
      </c>
      <c r="H42" s="7">
        <v>9994.3999999999978</v>
      </c>
      <c r="I42" s="7">
        <v>11412.8</v>
      </c>
      <c r="J42" s="7">
        <v>11811.64</v>
      </c>
      <c r="K42" s="7">
        <f t="shared" si="2"/>
        <v>1817.2400000000016</v>
      </c>
      <c r="L42" s="7">
        <f t="shared" si="6"/>
        <v>18.182582246057812</v>
      </c>
      <c r="M42" s="7">
        <f t="shared" si="7"/>
        <v>55.970059400706397</v>
      </c>
      <c r="N42" s="7">
        <f t="shared" si="7"/>
        <v>64.724977825365968</v>
      </c>
      <c r="O42" s="7">
        <f t="shared" si="7"/>
        <v>63.114978348316384</v>
      </c>
      <c r="P42" s="7">
        <v>60</v>
      </c>
      <c r="Q42" s="7">
        <f t="shared" si="4"/>
        <v>7.1449189476099875</v>
      </c>
      <c r="R42" s="21"/>
    </row>
    <row r="43" spans="1:18" ht="15" x14ac:dyDescent="0.25">
      <c r="A43" s="4">
        <v>34</v>
      </c>
      <c r="B43" s="5" t="s">
        <v>44</v>
      </c>
      <c r="C43" s="6">
        <v>1124.53</v>
      </c>
      <c r="D43" s="6">
        <v>1048.49</v>
      </c>
      <c r="E43" s="6">
        <v>1199.07</v>
      </c>
      <c r="F43" s="6">
        <f t="shared" si="1"/>
        <v>74.539999999999964</v>
      </c>
      <c r="G43" s="6">
        <f t="shared" si="5"/>
        <v>6.6285470374289668</v>
      </c>
      <c r="H43" s="6">
        <v>2679.8500000000004</v>
      </c>
      <c r="I43" s="6">
        <v>3130.36</v>
      </c>
      <c r="J43" s="6">
        <v>3294.46</v>
      </c>
      <c r="K43" s="6">
        <f t="shared" si="2"/>
        <v>614.60999999999967</v>
      </c>
      <c r="L43" s="6">
        <f t="shared" si="6"/>
        <v>22.934492602197871</v>
      </c>
      <c r="M43" s="6">
        <f t="shared" si="7"/>
        <v>238.30844886308063</v>
      </c>
      <c r="N43" s="6">
        <f t="shared" si="7"/>
        <v>298.55887991301779</v>
      </c>
      <c r="O43" s="6">
        <f t="shared" si="7"/>
        <v>274.75126556414557</v>
      </c>
      <c r="P43" s="6">
        <v>60</v>
      </c>
      <c r="Q43" s="6">
        <f t="shared" si="4"/>
        <v>36.442816701064942</v>
      </c>
      <c r="R43" s="20"/>
    </row>
    <row r="44" spans="1:18" ht="15" x14ac:dyDescent="0.25">
      <c r="A44" s="4">
        <v>35</v>
      </c>
      <c r="B44" s="5" t="s">
        <v>45</v>
      </c>
      <c r="C44" s="6">
        <v>929.79</v>
      </c>
      <c r="D44" s="6">
        <v>580.97</v>
      </c>
      <c r="E44" s="6">
        <v>598.44999999999993</v>
      </c>
      <c r="F44" s="6">
        <f t="shared" si="1"/>
        <v>-331.34000000000003</v>
      </c>
      <c r="G44" s="6">
        <f t="shared" si="5"/>
        <v>-35.636003828821565</v>
      </c>
      <c r="H44" s="6">
        <v>356.58</v>
      </c>
      <c r="I44" s="6">
        <v>366.95</v>
      </c>
      <c r="J44" s="6">
        <v>383.36</v>
      </c>
      <c r="K44" s="6">
        <f t="shared" si="2"/>
        <v>26.78000000000003</v>
      </c>
      <c r="L44" s="6">
        <f t="shared" si="6"/>
        <v>7.5102361321442688</v>
      </c>
      <c r="M44" s="6">
        <f t="shared" si="7"/>
        <v>38.350595295711933</v>
      </c>
      <c r="N44" s="6">
        <f t="shared" si="7"/>
        <v>63.161609033168666</v>
      </c>
      <c r="O44" s="6">
        <f t="shared" si="7"/>
        <v>64.058818614754799</v>
      </c>
      <c r="P44" s="6">
        <v>60</v>
      </c>
      <c r="Q44" s="6">
        <f t="shared" si="4"/>
        <v>25.708223319042865</v>
      </c>
      <c r="R44" s="20"/>
    </row>
    <row r="45" spans="1:18" ht="15" x14ac:dyDescent="0.25">
      <c r="A45" s="4">
        <v>36</v>
      </c>
      <c r="B45" s="5" t="s">
        <v>46</v>
      </c>
      <c r="C45" s="6">
        <v>374.82</v>
      </c>
      <c r="D45" s="6">
        <v>387.40999999999997</v>
      </c>
      <c r="E45" s="6">
        <v>421.37</v>
      </c>
      <c r="F45" s="6">
        <f t="shared" si="1"/>
        <v>46.550000000000011</v>
      </c>
      <c r="G45" s="6">
        <f t="shared" si="5"/>
        <v>12.419294594738812</v>
      </c>
      <c r="H45" s="6">
        <v>473.47999999999996</v>
      </c>
      <c r="I45" s="6">
        <v>489.51</v>
      </c>
      <c r="J45" s="6">
        <v>539.86</v>
      </c>
      <c r="K45" s="6">
        <f t="shared" si="2"/>
        <v>66.380000000000052</v>
      </c>
      <c r="L45" s="6">
        <f t="shared" si="6"/>
        <v>14.019599560699515</v>
      </c>
      <c r="M45" s="6">
        <f t="shared" si="7"/>
        <v>126.32196787791472</v>
      </c>
      <c r="N45" s="6">
        <f t="shared" si="7"/>
        <v>126.35450814382696</v>
      </c>
      <c r="O45" s="6">
        <f t="shared" si="7"/>
        <v>128.12017941476611</v>
      </c>
      <c r="P45" s="6">
        <v>60</v>
      </c>
      <c r="Q45" s="6">
        <f t="shared" si="4"/>
        <v>1.7982115368513973</v>
      </c>
      <c r="R45" s="20"/>
    </row>
    <row r="46" spans="1:18" ht="15" x14ac:dyDescent="0.25">
      <c r="A46" s="4">
        <v>37</v>
      </c>
      <c r="B46" s="5" t="s">
        <v>47</v>
      </c>
      <c r="C46" s="6">
        <v>1112.42</v>
      </c>
      <c r="D46" s="6">
        <v>407.54999999999995</v>
      </c>
      <c r="E46" s="6">
        <v>400.69</v>
      </c>
      <c r="F46" s="6">
        <f t="shared" si="1"/>
        <v>-711.73</v>
      </c>
      <c r="G46" s="6">
        <f t="shared" si="5"/>
        <v>-63.980331169881879</v>
      </c>
      <c r="H46" s="6">
        <v>546.04999999999995</v>
      </c>
      <c r="I46" s="6">
        <v>737.18</v>
      </c>
      <c r="J46" s="6">
        <v>817.92</v>
      </c>
      <c r="K46" s="6">
        <f t="shared" si="2"/>
        <v>271.87</v>
      </c>
      <c r="L46" s="6">
        <f t="shared" si="6"/>
        <v>49.788480908341732</v>
      </c>
      <c r="M46" s="6">
        <f t="shared" si="7"/>
        <v>49.086675895794748</v>
      </c>
      <c r="N46" s="6">
        <f t="shared" si="7"/>
        <v>180.88087351245247</v>
      </c>
      <c r="O46" s="6">
        <f t="shared" si="7"/>
        <v>204.12787940802116</v>
      </c>
      <c r="P46" s="6">
        <v>60</v>
      </c>
      <c r="Q46" s="6">
        <f t="shared" si="4"/>
        <v>155.04120351222642</v>
      </c>
      <c r="R46" s="20"/>
    </row>
    <row r="47" spans="1:18" ht="15" x14ac:dyDescent="0.25">
      <c r="A47" s="4">
        <v>38</v>
      </c>
      <c r="B47" s="5" t="s">
        <v>48</v>
      </c>
      <c r="C47" s="6">
        <v>29.06</v>
      </c>
      <c r="D47" s="6">
        <v>64.900000000000006</v>
      </c>
      <c r="E47" s="6">
        <v>74.62</v>
      </c>
      <c r="F47" s="6">
        <f t="shared" si="1"/>
        <v>45.56</v>
      </c>
      <c r="G47" s="6">
        <f t="shared" si="5"/>
        <v>156.77907777013078</v>
      </c>
      <c r="H47" s="6">
        <v>245.76999999999998</v>
      </c>
      <c r="I47" s="6">
        <v>259.09000000000003</v>
      </c>
      <c r="J47" s="6">
        <v>293.19</v>
      </c>
      <c r="K47" s="6">
        <f t="shared" si="2"/>
        <v>47.420000000000016</v>
      </c>
      <c r="L47" s="6">
        <f t="shared" si="6"/>
        <v>19.294462302152425</v>
      </c>
      <c r="M47" s="6">
        <f t="shared" si="7"/>
        <v>845.73296627666889</v>
      </c>
      <c r="N47" s="6">
        <f t="shared" si="7"/>
        <v>399.21417565485365</v>
      </c>
      <c r="O47" s="6">
        <f t="shared" si="7"/>
        <v>392.91074778879653</v>
      </c>
      <c r="P47" s="6">
        <v>60</v>
      </c>
      <c r="Q47" s="6">
        <f t="shared" si="4"/>
        <v>-452.82221848787236</v>
      </c>
      <c r="R47" s="20"/>
    </row>
    <row r="48" spans="1:18" ht="15" x14ac:dyDescent="0.25">
      <c r="A48" s="4">
        <v>39</v>
      </c>
      <c r="B48" s="5" t="s">
        <v>49</v>
      </c>
      <c r="C48" s="6">
        <v>316.49</v>
      </c>
      <c r="D48" s="6">
        <v>246.29</v>
      </c>
      <c r="E48" s="6">
        <v>251.07</v>
      </c>
      <c r="F48" s="6">
        <f t="shared" si="1"/>
        <v>-65.420000000000016</v>
      </c>
      <c r="G48" s="6">
        <f t="shared" si="5"/>
        <v>-20.670479320041714</v>
      </c>
      <c r="H48" s="6">
        <v>134.24</v>
      </c>
      <c r="I48" s="6">
        <v>133.51</v>
      </c>
      <c r="J48" s="6">
        <v>141.22999999999999</v>
      </c>
      <c r="K48" s="6">
        <f t="shared" si="2"/>
        <v>6.9899999999999807</v>
      </c>
      <c r="L48" s="6">
        <f t="shared" si="6"/>
        <v>5.2070917759237041</v>
      </c>
      <c r="M48" s="6">
        <f t="shared" si="7"/>
        <v>42.415242187746848</v>
      </c>
      <c r="N48" s="6">
        <f t="shared" si="7"/>
        <v>54.20845344918591</v>
      </c>
      <c r="O48" s="6">
        <f t="shared" si="7"/>
        <v>56.251244672800418</v>
      </c>
      <c r="P48" s="6">
        <v>60</v>
      </c>
      <c r="Q48" s="6">
        <f t="shared" si="4"/>
        <v>13.836002485053569</v>
      </c>
      <c r="R48" s="20"/>
    </row>
    <row r="49" spans="1:18" ht="15" x14ac:dyDescent="0.25">
      <c r="A49" s="4">
        <v>40</v>
      </c>
      <c r="B49" s="5" t="s">
        <v>50</v>
      </c>
      <c r="C49" s="6">
        <v>270.77</v>
      </c>
      <c r="D49" s="6">
        <v>185.29</v>
      </c>
      <c r="E49" s="6">
        <v>190.52</v>
      </c>
      <c r="F49" s="6">
        <f t="shared" si="1"/>
        <v>-80.249999999999972</v>
      </c>
      <c r="G49" s="6">
        <f t="shared" si="5"/>
        <v>-29.637699892898024</v>
      </c>
      <c r="H49" s="6">
        <v>173.45</v>
      </c>
      <c r="I49" s="6">
        <v>139.78</v>
      </c>
      <c r="J49" s="6">
        <v>131.44</v>
      </c>
      <c r="K49" s="6">
        <f t="shared" si="2"/>
        <v>-42.009999999999991</v>
      </c>
      <c r="L49" s="6">
        <f t="shared" si="6"/>
        <v>-24.220236379360042</v>
      </c>
      <c r="M49" s="6">
        <f t="shared" si="7"/>
        <v>64.058056653248144</v>
      </c>
      <c r="N49" s="6">
        <f t="shared" si="7"/>
        <v>75.438501807976692</v>
      </c>
      <c r="O49" s="6">
        <f t="shared" si="7"/>
        <v>68.990132269577998</v>
      </c>
      <c r="P49" s="6">
        <v>60</v>
      </c>
      <c r="Q49" s="6">
        <f t="shared" si="4"/>
        <v>4.932075616329854</v>
      </c>
      <c r="R49" s="20"/>
    </row>
    <row r="50" spans="1:18" x14ac:dyDescent="0.2">
      <c r="A50" s="17" t="s">
        <v>51</v>
      </c>
      <c r="B50" s="18"/>
      <c r="C50" s="7">
        <v>4157.88</v>
      </c>
      <c r="D50" s="7">
        <v>2920.9</v>
      </c>
      <c r="E50" s="7">
        <v>3135.79</v>
      </c>
      <c r="F50" s="7">
        <f t="shared" si="1"/>
        <v>-1022.0900000000001</v>
      </c>
      <c r="G50" s="7">
        <f t="shared" si="5"/>
        <v>-24.581998518475764</v>
      </c>
      <c r="H50" s="7">
        <v>4609.42</v>
      </c>
      <c r="I50" s="7">
        <v>5256.38</v>
      </c>
      <c r="J50" s="7">
        <v>5601.4599999999991</v>
      </c>
      <c r="K50" s="7">
        <f t="shared" si="2"/>
        <v>992.03999999999905</v>
      </c>
      <c r="L50" s="7">
        <f t="shared" si="6"/>
        <v>21.522013615595867</v>
      </c>
      <c r="M50" s="7">
        <f t="shared" si="7"/>
        <v>110.85986127545769</v>
      </c>
      <c r="N50" s="7">
        <f t="shared" si="7"/>
        <v>179.95754733130201</v>
      </c>
      <c r="O50" s="7">
        <f t="shared" si="7"/>
        <v>178.62994652065348</v>
      </c>
      <c r="P50" s="7">
        <v>60</v>
      </c>
      <c r="Q50" s="7">
        <f t="shared" si="4"/>
        <v>67.770085245195787</v>
      </c>
      <c r="R50" s="21"/>
    </row>
    <row r="51" spans="1:18" ht="15" x14ac:dyDescent="0.25">
      <c r="A51" s="4">
        <v>41</v>
      </c>
      <c r="B51" s="5" t="s">
        <v>52</v>
      </c>
      <c r="C51" s="6">
        <v>0</v>
      </c>
      <c r="D51" s="6">
        <v>56.21</v>
      </c>
      <c r="E51" s="6">
        <v>65.910000000000011</v>
      </c>
      <c r="F51" s="6">
        <f t="shared" si="1"/>
        <v>65.910000000000011</v>
      </c>
      <c r="G51" s="6">
        <v>0</v>
      </c>
      <c r="H51" s="6">
        <v>0</v>
      </c>
      <c r="I51" s="6">
        <v>0</v>
      </c>
      <c r="J51" s="6">
        <v>0</v>
      </c>
      <c r="K51" s="6">
        <f t="shared" si="2"/>
        <v>0</v>
      </c>
      <c r="L51" s="6">
        <f t="shared" si="2"/>
        <v>0</v>
      </c>
      <c r="M51" s="6">
        <f t="shared" si="2"/>
        <v>0</v>
      </c>
      <c r="N51" s="6">
        <f t="shared" si="2"/>
        <v>0</v>
      </c>
      <c r="O51" s="6">
        <f t="shared" si="2"/>
        <v>0</v>
      </c>
      <c r="P51" s="6">
        <v>60</v>
      </c>
      <c r="Q51" s="6">
        <v>0</v>
      </c>
      <c r="R51" s="20"/>
    </row>
    <row r="52" spans="1:18" ht="15" x14ac:dyDescent="0.25">
      <c r="A52" s="4">
        <v>42</v>
      </c>
      <c r="B52" s="5" t="s">
        <v>53</v>
      </c>
      <c r="C52" s="6">
        <v>0</v>
      </c>
      <c r="D52" s="6">
        <v>0</v>
      </c>
      <c r="E52" s="6">
        <v>0</v>
      </c>
      <c r="F52" s="6">
        <f t="shared" si="1"/>
        <v>0</v>
      </c>
      <c r="G52" s="6">
        <v>0</v>
      </c>
      <c r="H52" s="6">
        <v>0</v>
      </c>
      <c r="I52" s="6">
        <v>0</v>
      </c>
      <c r="J52" s="6">
        <v>0</v>
      </c>
      <c r="K52" s="6">
        <f t="shared" ref="K52:O58" si="8">(J52-H52)</f>
        <v>0</v>
      </c>
      <c r="L52" s="6">
        <f t="shared" si="8"/>
        <v>0</v>
      </c>
      <c r="M52" s="6">
        <f t="shared" si="8"/>
        <v>0</v>
      </c>
      <c r="N52" s="6">
        <f t="shared" si="8"/>
        <v>0</v>
      </c>
      <c r="O52" s="6">
        <f t="shared" si="8"/>
        <v>0</v>
      </c>
      <c r="P52" s="6">
        <v>60</v>
      </c>
      <c r="Q52" s="6">
        <v>0</v>
      </c>
      <c r="R52" s="20"/>
    </row>
    <row r="53" spans="1:18" ht="15" x14ac:dyDescent="0.25">
      <c r="A53" s="4">
        <v>43</v>
      </c>
      <c r="B53" s="5" t="s">
        <v>54</v>
      </c>
      <c r="C53" s="6">
        <v>0</v>
      </c>
      <c r="D53" s="6">
        <v>0</v>
      </c>
      <c r="E53" s="6">
        <v>0</v>
      </c>
      <c r="F53" s="6">
        <f t="shared" si="1"/>
        <v>0</v>
      </c>
      <c r="G53" s="6">
        <v>0</v>
      </c>
      <c r="H53" s="6">
        <v>0</v>
      </c>
      <c r="I53" s="6">
        <v>0</v>
      </c>
      <c r="J53" s="6">
        <v>0</v>
      </c>
      <c r="K53" s="6">
        <f t="shared" si="8"/>
        <v>0</v>
      </c>
      <c r="L53" s="6">
        <f t="shared" si="8"/>
        <v>0</v>
      </c>
      <c r="M53" s="6">
        <f t="shared" si="8"/>
        <v>0</v>
      </c>
      <c r="N53" s="6">
        <f t="shared" si="8"/>
        <v>0</v>
      </c>
      <c r="O53" s="6">
        <f t="shared" si="8"/>
        <v>0</v>
      </c>
      <c r="P53" s="6">
        <v>60</v>
      </c>
      <c r="Q53" s="6">
        <v>0</v>
      </c>
    </row>
    <row r="54" spans="1:18" ht="15" x14ac:dyDescent="0.25">
      <c r="A54" s="4">
        <v>44</v>
      </c>
      <c r="B54" s="5" t="s">
        <v>55</v>
      </c>
      <c r="C54" s="6">
        <v>0</v>
      </c>
      <c r="D54" s="6">
        <v>0</v>
      </c>
      <c r="E54" s="6">
        <v>0</v>
      </c>
      <c r="F54" s="6">
        <f t="shared" si="1"/>
        <v>0</v>
      </c>
      <c r="G54" s="6">
        <v>0</v>
      </c>
      <c r="H54" s="6">
        <v>0</v>
      </c>
      <c r="I54" s="6">
        <v>0</v>
      </c>
      <c r="J54" s="6">
        <v>0</v>
      </c>
      <c r="K54" s="6">
        <f t="shared" si="8"/>
        <v>0</v>
      </c>
      <c r="L54" s="6">
        <f t="shared" si="8"/>
        <v>0</v>
      </c>
      <c r="M54" s="6">
        <f t="shared" si="8"/>
        <v>0</v>
      </c>
      <c r="N54" s="6">
        <f t="shared" si="8"/>
        <v>0</v>
      </c>
      <c r="O54" s="6">
        <f t="shared" si="8"/>
        <v>0</v>
      </c>
      <c r="P54" s="6">
        <v>60</v>
      </c>
      <c r="Q54" s="6">
        <v>0</v>
      </c>
    </row>
    <row r="55" spans="1:18" ht="15" x14ac:dyDescent="0.25">
      <c r="A55" s="4">
        <v>45</v>
      </c>
      <c r="B55" s="5" t="s">
        <v>56</v>
      </c>
      <c r="C55" s="6">
        <v>0</v>
      </c>
      <c r="D55" s="6">
        <v>0</v>
      </c>
      <c r="E55" s="6">
        <v>0</v>
      </c>
      <c r="F55" s="6">
        <f t="shared" si="1"/>
        <v>0</v>
      </c>
      <c r="G55" s="6">
        <v>0</v>
      </c>
      <c r="H55" s="6">
        <v>0</v>
      </c>
      <c r="I55" s="6">
        <v>0</v>
      </c>
      <c r="J55" s="6">
        <v>0</v>
      </c>
      <c r="K55" s="6">
        <f t="shared" si="8"/>
        <v>0</v>
      </c>
      <c r="L55" s="6">
        <f t="shared" si="8"/>
        <v>0</v>
      </c>
      <c r="M55" s="6">
        <f t="shared" si="8"/>
        <v>0</v>
      </c>
      <c r="N55" s="6">
        <f t="shared" si="8"/>
        <v>0</v>
      </c>
      <c r="O55" s="6">
        <f t="shared" si="8"/>
        <v>0</v>
      </c>
      <c r="P55" s="6">
        <v>60</v>
      </c>
      <c r="Q55" s="6">
        <v>0</v>
      </c>
    </row>
    <row r="56" spans="1:18" ht="15" x14ac:dyDescent="0.25">
      <c r="A56" s="4">
        <v>46</v>
      </c>
      <c r="B56" s="5" t="s">
        <v>57</v>
      </c>
      <c r="C56" s="6">
        <v>0</v>
      </c>
      <c r="D56" s="6">
        <v>0</v>
      </c>
      <c r="E56" s="6">
        <v>0</v>
      </c>
      <c r="F56" s="6">
        <f t="shared" si="1"/>
        <v>0</v>
      </c>
      <c r="G56" s="6">
        <v>0</v>
      </c>
      <c r="H56" s="6">
        <v>0</v>
      </c>
      <c r="I56" s="6">
        <v>0</v>
      </c>
      <c r="J56" s="6">
        <v>0</v>
      </c>
      <c r="K56" s="6">
        <f t="shared" si="8"/>
        <v>0</v>
      </c>
      <c r="L56" s="6">
        <f t="shared" si="8"/>
        <v>0</v>
      </c>
      <c r="M56" s="6">
        <f t="shared" si="8"/>
        <v>0</v>
      </c>
      <c r="N56" s="6">
        <f t="shared" si="8"/>
        <v>0</v>
      </c>
      <c r="O56" s="6">
        <f t="shared" si="8"/>
        <v>0</v>
      </c>
      <c r="P56" s="6">
        <v>60</v>
      </c>
      <c r="Q56" s="6">
        <v>0</v>
      </c>
    </row>
    <row r="57" spans="1:18" ht="15" x14ac:dyDescent="0.25">
      <c r="A57" s="17" t="s">
        <v>58</v>
      </c>
      <c r="B57" s="18"/>
      <c r="C57" s="7">
        <f>SUM(C51:C56)</f>
        <v>0</v>
      </c>
      <c r="D57" s="7">
        <f>SUM(D51:D56)</f>
        <v>56.21</v>
      </c>
      <c r="E57" s="7">
        <f>SUM(E51:E56)</f>
        <v>65.910000000000011</v>
      </c>
      <c r="F57" s="7">
        <f t="shared" si="1"/>
        <v>65.910000000000011</v>
      </c>
      <c r="G57" s="6">
        <v>0</v>
      </c>
      <c r="H57" s="7">
        <f>SUM(H51:H56)</f>
        <v>0</v>
      </c>
      <c r="I57" s="7">
        <f>SUM(I51:I56)</f>
        <v>0</v>
      </c>
      <c r="J57" s="7">
        <f>SUM(J51:J56)</f>
        <v>0</v>
      </c>
      <c r="K57" s="7">
        <f t="shared" si="8"/>
        <v>0</v>
      </c>
      <c r="L57" s="7">
        <f t="shared" si="8"/>
        <v>0</v>
      </c>
      <c r="M57" s="7">
        <f t="shared" si="8"/>
        <v>0</v>
      </c>
      <c r="N57" s="7">
        <f t="shared" si="8"/>
        <v>0</v>
      </c>
      <c r="O57" s="7">
        <f t="shared" si="8"/>
        <v>0</v>
      </c>
      <c r="P57" s="7">
        <v>60</v>
      </c>
      <c r="Q57" s="6">
        <v>0</v>
      </c>
    </row>
    <row r="58" spans="1:18" x14ac:dyDescent="0.2">
      <c r="A58" s="17" t="s">
        <v>59</v>
      </c>
      <c r="B58" s="18"/>
      <c r="C58" s="7">
        <f>SUM(C18+C38+C40+C42+C50+C57)</f>
        <v>310684.26</v>
      </c>
      <c r="D58" s="7">
        <f>SUM(D18+D38+D40+D42+D50+D57)</f>
        <v>318076.97000000003</v>
      </c>
      <c r="E58" s="7">
        <f>SUM(E18+E38+E40+E42+E50+E57)</f>
        <v>344147.1</v>
      </c>
      <c r="F58" s="7">
        <f t="shared" si="1"/>
        <v>33462.839999999967</v>
      </c>
      <c r="G58" s="7">
        <f t="shared" si="5"/>
        <v>10.770690475275435</v>
      </c>
      <c r="H58" s="7">
        <f>SUM(H18+H38+H40+H42+H50+H57)</f>
        <v>234123.84999999998</v>
      </c>
      <c r="I58" s="7">
        <f>SUM(I18+I38+I40+I42+I50+I57)</f>
        <v>265699.99</v>
      </c>
      <c r="J58" s="7">
        <f>SUM(J18+J38+J40+J42+J50+J57)</f>
        <v>270615.45</v>
      </c>
      <c r="K58" s="7">
        <f t="shared" si="8"/>
        <v>36491.600000000035</v>
      </c>
      <c r="L58" s="7">
        <f t="shared" si="6"/>
        <v>15.586451358970921</v>
      </c>
      <c r="M58" s="7">
        <f t="shared" si="7"/>
        <v>75.357486729453228</v>
      </c>
      <c r="N58" s="7">
        <f t="shared" si="7"/>
        <v>83.533237253863419</v>
      </c>
      <c r="O58" s="7">
        <f t="shared" si="7"/>
        <v>78.633656944951753</v>
      </c>
      <c r="P58" s="7">
        <v>60</v>
      </c>
      <c r="Q58" s="7">
        <f t="shared" si="4"/>
        <v>3.2761702154985244</v>
      </c>
    </row>
    <row r="59" spans="1:18" x14ac:dyDescent="0.2">
      <c r="G59" s="16" t="str">
        <f t="shared" si="5"/>
        <v/>
      </c>
      <c r="L59" s="16" t="str">
        <f t="shared" si="6"/>
        <v/>
      </c>
    </row>
    <row r="60" spans="1:18" x14ac:dyDescent="0.2">
      <c r="G60" s="16" t="str">
        <f t="shared" si="5"/>
        <v/>
      </c>
      <c r="L60" s="16" t="str">
        <f t="shared" si="6"/>
        <v/>
      </c>
    </row>
  </sheetData>
  <mergeCells count="19">
    <mergeCell ref="C1:Q1"/>
    <mergeCell ref="C2:M2"/>
    <mergeCell ref="P2:Q2"/>
    <mergeCell ref="A3:A4"/>
    <mergeCell ref="B3:B4"/>
    <mergeCell ref="C3:G3"/>
    <mergeCell ref="H3:L3"/>
    <mergeCell ref="M3:Q3"/>
    <mergeCell ref="A57:B57"/>
    <mergeCell ref="A58:B58"/>
    <mergeCell ref="R3:R52"/>
    <mergeCell ref="F4:G4"/>
    <mergeCell ref="K4:L4"/>
    <mergeCell ref="P4:Q4"/>
    <mergeCell ref="A18:B18"/>
    <mergeCell ref="A38:B38"/>
    <mergeCell ref="A40:B40"/>
    <mergeCell ref="A42:B42"/>
    <mergeCell ref="A50:B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 RATIO BANK WISE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2026-07-09T08:17:12Z</dcterms:modified>
</cp:coreProperties>
</file>