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CD RATIO BANK WISE" sheetId="4" r:id="rId1"/>
  </sheets>
  <externalReferences>
    <externalReference r:id="rId2"/>
  </externalReferences>
  <calcPr calcId="152511"/>
</workbook>
</file>

<file path=xl/calcChain.xml><?xml version="1.0" encoding="utf-8"?>
<calcChain xmlns="http://schemas.openxmlformats.org/spreadsheetml/2006/main">
  <c r="L60" i="4" l="1"/>
  <c r="G60" i="4"/>
  <c r="L59" i="4"/>
  <c r="G59" i="4"/>
  <c r="O58" i="4"/>
  <c r="H57" i="4"/>
  <c r="H58" i="4" s="1"/>
  <c r="D57" i="4"/>
  <c r="C57" i="4"/>
  <c r="F57" i="4" s="1"/>
  <c r="L56" i="4"/>
  <c r="M56" i="4" s="1"/>
  <c r="N56" i="4" s="1"/>
  <c r="O56" i="4" s="1"/>
  <c r="P56" i="4" s="1"/>
  <c r="Q56" i="4" s="1"/>
  <c r="K56" i="4"/>
  <c r="G56" i="4"/>
  <c r="F56" i="4"/>
  <c r="K55" i="4"/>
  <c r="L55" i="4" s="1"/>
  <c r="M55" i="4" s="1"/>
  <c r="N55" i="4" s="1"/>
  <c r="O55" i="4" s="1"/>
  <c r="P55" i="4" s="1"/>
  <c r="Q55" i="4" s="1"/>
  <c r="G55" i="4"/>
  <c r="F55" i="4"/>
  <c r="L54" i="4"/>
  <c r="M54" i="4" s="1"/>
  <c r="N54" i="4" s="1"/>
  <c r="O54" i="4" s="1"/>
  <c r="P54" i="4" s="1"/>
  <c r="Q54" i="4" s="1"/>
  <c r="K54" i="4"/>
  <c r="G54" i="4"/>
  <c r="F54" i="4"/>
  <c r="K53" i="4"/>
  <c r="L53" i="4" s="1"/>
  <c r="M53" i="4" s="1"/>
  <c r="N53" i="4" s="1"/>
  <c r="O53" i="4" s="1"/>
  <c r="P53" i="4" s="1"/>
  <c r="Q53" i="4" s="1"/>
  <c r="G53" i="4"/>
  <c r="F53" i="4"/>
  <c r="L52" i="4"/>
  <c r="M52" i="4" s="1"/>
  <c r="N52" i="4" s="1"/>
  <c r="O52" i="4" s="1"/>
  <c r="P52" i="4" s="1"/>
  <c r="Q52" i="4" s="1"/>
  <c r="K52" i="4"/>
  <c r="G52" i="4"/>
  <c r="F52" i="4"/>
  <c r="K51" i="4"/>
  <c r="L51" i="4" s="1"/>
  <c r="M51" i="4" s="1"/>
  <c r="N51" i="4" s="1"/>
  <c r="O51" i="4" s="1"/>
  <c r="P51" i="4" s="1"/>
  <c r="Q51" i="4" s="1"/>
  <c r="G51" i="4"/>
  <c r="F51" i="4"/>
  <c r="O50" i="4"/>
  <c r="L50" i="4"/>
  <c r="K50" i="4"/>
  <c r="D50" i="4"/>
  <c r="N50" i="4" s="1"/>
  <c r="C50" i="4"/>
  <c r="M50" i="4" s="1"/>
  <c r="O49" i="4"/>
  <c r="Q49" i="4" s="1"/>
  <c r="N49" i="4"/>
  <c r="M49" i="4"/>
  <c r="L49" i="4"/>
  <c r="K49" i="4"/>
  <c r="G49" i="4"/>
  <c r="F49" i="4"/>
  <c r="O48" i="4"/>
  <c r="Q48" i="4" s="1"/>
  <c r="N48" i="4"/>
  <c r="M48" i="4"/>
  <c r="L48" i="4"/>
  <c r="K48" i="4"/>
  <c r="G48" i="4"/>
  <c r="F48" i="4"/>
  <c r="O47" i="4"/>
  <c r="Q47" i="4" s="1"/>
  <c r="N47" i="4"/>
  <c r="M47" i="4"/>
  <c r="L47" i="4"/>
  <c r="K47" i="4"/>
  <c r="G47" i="4"/>
  <c r="F47" i="4"/>
  <c r="O46" i="4"/>
  <c r="Q46" i="4" s="1"/>
  <c r="N46" i="4"/>
  <c r="M46" i="4"/>
  <c r="L46" i="4"/>
  <c r="K46" i="4"/>
  <c r="G46" i="4"/>
  <c r="F46" i="4"/>
  <c r="O45" i="4"/>
  <c r="Q45" i="4" s="1"/>
  <c r="N45" i="4"/>
  <c r="M45" i="4"/>
  <c r="L45" i="4"/>
  <c r="K45" i="4"/>
  <c r="G45" i="4"/>
  <c r="F45" i="4"/>
  <c r="O44" i="4"/>
  <c r="Q44" i="4" s="1"/>
  <c r="N44" i="4"/>
  <c r="M44" i="4"/>
  <c r="L44" i="4"/>
  <c r="K44" i="4"/>
  <c r="G44" i="4"/>
  <c r="F44" i="4"/>
  <c r="O43" i="4"/>
  <c r="Q43" i="4" s="1"/>
  <c r="N43" i="4"/>
  <c r="M43" i="4"/>
  <c r="L43" i="4"/>
  <c r="K43" i="4"/>
  <c r="G43" i="4"/>
  <c r="F43" i="4"/>
  <c r="O42" i="4"/>
  <c r="L42" i="4"/>
  <c r="K42" i="4"/>
  <c r="D42" i="4"/>
  <c r="N42" i="4" s="1"/>
  <c r="C42" i="4"/>
  <c r="M42" i="4" s="1"/>
  <c r="O41" i="4"/>
  <c r="Q41" i="4" s="1"/>
  <c r="N41" i="4"/>
  <c r="M41" i="4"/>
  <c r="L41" i="4"/>
  <c r="K41" i="4"/>
  <c r="G41" i="4"/>
  <c r="F41" i="4"/>
  <c r="O40" i="4"/>
  <c r="L40" i="4"/>
  <c r="K40" i="4"/>
  <c r="D40" i="4"/>
  <c r="N40" i="4" s="1"/>
  <c r="C40" i="4"/>
  <c r="M40" i="4" s="1"/>
  <c r="O39" i="4"/>
  <c r="Q39" i="4" s="1"/>
  <c r="N39" i="4"/>
  <c r="M39" i="4"/>
  <c r="L39" i="4"/>
  <c r="K39" i="4"/>
  <c r="G39" i="4"/>
  <c r="F39" i="4"/>
  <c r="O38" i="4"/>
  <c r="L38" i="4"/>
  <c r="K38" i="4"/>
  <c r="D38" i="4"/>
  <c r="N38" i="4" s="1"/>
  <c r="C38" i="4"/>
  <c r="M38" i="4" s="1"/>
  <c r="O37" i="4"/>
  <c r="Q37" i="4" s="1"/>
  <c r="N37" i="4"/>
  <c r="M37" i="4"/>
  <c r="L37" i="4"/>
  <c r="K37" i="4"/>
  <c r="G37" i="4"/>
  <c r="F37" i="4"/>
  <c r="O36" i="4"/>
  <c r="Q36" i="4" s="1"/>
  <c r="N36" i="4"/>
  <c r="M36" i="4"/>
  <c r="L36" i="4"/>
  <c r="K36" i="4"/>
  <c r="G36" i="4"/>
  <c r="F36" i="4"/>
  <c r="O35" i="4"/>
  <c r="Q35" i="4" s="1"/>
  <c r="N35" i="4"/>
  <c r="M35" i="4"/>
  <c r="L35" i="4"/>
  <c r="K35" i="4"/>
  <c r="G35" i="4"/>
  <c r="F35" i="4"/>
  <c r="O34" i="4"/>
  <c r="Q34" i="4" s="1"/>
  <c r="N34" i="4"/>
  <c r="M34" i="4"/>
  <c r="L34" i="4"/>
  <c r="K34" i="4"/>
  <c r="G34" i="4"/>
  <c r="F34" i="4"/>
  <c r="O33" i="4"/>
  <c r="Q33" i="4" s="1"/>
  <c r="N33" i="4"/>
  <c r="M33" i="4"/>
  <c r="L33" i="4"/>
  <c r="K33" i="4"/>
  <c r="G33" i="4"/>
  <c r="F33" i="4"/>
  <c r="O32" i="4"/>
  <c r="Q32" i="4" s="1"/>
  <c r="N32" i="4"/>
  <c r="M32" i="4"/>
  <c r="L32" i="4"/>
  <c r="K32" i="4"/>
  <c r="G32" i="4"/>
  <c r="F32" i="4"/>
  <c r="O31" i="4"/>
  <c r="Q31" i="4" s="1"/>
  <c r="N31" i="4"/>
  <c r="M31" i="4"/>
  <c r="L31" i="4"/>
  <c r="K31" i="4"/>
  <c r="G31" i="4"/>
  <c r="F31" i="4"/>
  <c r="O30" i="4"/>
  <c r="Q30" i="4" s="1"/>
  <c r="N30" i="4"/>
  <c r="M30" i="4"/>
  <c r="L30" i="4"/>
  <c r="K30" i="4"/>
  <c r="G30" i="4"/>
  <c r="F30" i="4"/>
  <c r="O29" i="4"/>
  <c r="Q29" i="4" s="1"/>
  <c r="N29" i="4"/>
  <c r="M29" i="4"/>
  <c r="L29" i="4"/>
  <c r="K29" i="4"/>
  <c r="G29" i="4"/>
  <c r="F29" i="4"/>
  <c r="O28" i="4"/>
  <c r="Q28" i="4" s="1"/>
  <c r="N28" i="4"/>
  <c r="M28" i="4"/>
  <c r="L28" i="4"/>
  <c r="K28" i="4"/>
  <c r="G28" i="4"/>
  <c r="F28" i="4"/>
  <c r="O27" i="4"/>
  <c r="Q27" i="4" s="1"/>
  <c r="N27" i="4"/>
  <c r="M27" i="4"/>
  <c r="L27" i="4"/>
  <c r="K27" i="4"/>
  <c r="G27" i="4"/>
  <c r="F27" i="4"/>
  <c r="O26" i="4"/>
  <c r="Q26" i="4" s="1"/>
  <c r="N26" i="4"/>
  <c r="M26" i="4"/>
  <c r="L26" i="4"/>
  <c r="K26" i="4"/>
  <c r="G26" i="4"/>
  <c r="F26" i="4"/>
  <c r="O25" i="4"/>
  <c r="Q25" i="4" s="1"/>
  <c r="N25" i="4"/>
  <c r="M25" i="4"/>
  <c r="L25" i="4"/>
  <c r="K25" i="4"/>
  <c r="G25" i="4"/>
  <c r="F25" i="4"/>
  <c r="O24" i="4"/>
  <c r="Q24" i="4" s="1"/>
  <c r="N24" i="4"/>
  <c r="M24" i="4"/>
  <c r="L24" i="4"/>
  <c r="K24" i="4"/>
  <c r="G24" i="4"/>
  <c r="F24" i="4"/>
  <c r="O23" i="4"/>
  <c r="Q23" i="4" s="1"/>
  <c r="N23" i="4"/>
  <c r="M23" i="4"/>
  <c r="L23" i="4"/>
  <c r="K23" i="4"/>
  <c r="G23" i="4"/>
  <c r="F23" i="4"/>
  <c r="O22" i="4"/>
  <c r="Q22" i="4" s="1"/>
  <c r="N22" i="4"/>
  <c r="M22" i="4"/>
  <c r="L22" i="4"/>
  <c r="K22" i="4"/>
  <c r="G22" i="4"/>
  <c r="F22" i="4"/>
  <c r="O21" i="4"/>
  <c r="Q21" i="4" s="1"/>
  <c r="N21" i="4"/>
  <c r="M21" i="4"/>
  <c r="L21" i="4"/>
  <c r="K21" i="4"/>
  <c r="G21" i="4"/>
  <c r="F21" i="4"/>
  <c r="O20" i="4"/>
  <c r="Q20" i="4" s="1"/>
  <c r="N20" i="4"/>
  <c r="M20" i="4"/>
  <c r="L20" i="4"/>
  <c r="K20" i="4"/>
  <c r="G20" i="4"/>
  <c r="F20" i="4"/>
  <c r="O19" i="4"/>
  <c r="Q19" i="4" s="1"/>
  <c r="N19" i="4"/>
  <c r="M19" i="4"/>
  <c r="L19" i="4"/>
  <c r="K19" i="4"/>
  <c r="G19" i="4"/>
  <c r="F19" i="4"/>
  <c r="O18" i="4"/>
  <c r="L18" i="4"/>
  <c r="K18" i="4"/>
  <c r="D18" i="4"/>
  <c r="D58" i="4" s="1"/>
  <c r="N58" i="4" s="1"/>
  <c r="C18" i="4"/>
  <c r="C58" i="4" s="1"/>
  <c r="O17" i="4"/>
  <c r="Q17" i="4" s="1"/>
  <c r="N17" i="4"/>
  <c r="M17" i="4"/>
  <c r="L17" i="4"/>
  <c r="K17" i="4"/>
  <c r="G17" i="4"/>
  <c r="F17" i="4"/>
  <c r="O16" i="4"/>
  <c r="Q16" i="4" s="1"/>
  <c r="N16" i="4"/>
  <c r="M16" i="4"/>
  <c r="L16" i="4"/>
  <c r="K16" i="4"/>
  <c r="G16" i="4"/>
  <c r="F16" i="4"/>
  <c r="O15" i="4"/>
  <c r="Q15" i="4" s="1"/>
  <c r="N15" i="4"/>
  <c r="M15" i="4"/>
  <c r="L15" i="4"/>
  <c r="K15" i="4"/>
  <c r="G15" i="4"/>
  <c r="F15" i="4"/>
  <c r="O14" i="4"/>
  <c r="Q14" i="4" s="1"/>
  <c r="N14" i="4"/>
  <c r="M14" i="4"/>
  <c r="L14" i="4"/>
  <c r="K14" i="4"/>
  <c r="G14" i="4"/>
  <c r="F14" i="4"/>
  <c r="O13" i="4"/>
  <c r="Q13" i="4" s="1"/>
  <c r="N13" i="4"/>
  <c r="M13" i="4"/>
  <c r="L13" i="4"/>
  <c r="K13" i="4"/>
  <c r="G13" i="4"/>
  <c r="F13" i="4"/>
  <c r="O12" i="4"/>
  <c r="Q12" i="4" s="1"/>
  <c r="N12" i="4"/>
  <c r="M12" i="4"/>
  <c r="L12" i="4"/>
  <c r="K12" i="4"/>
  <c r="G12" i="4"/>
  <c r="F12" i="4"/>
  <c r="O11" i="4"/>
  <c r="Q11" i="4" s="1"/>
  <c r="N11" i="4"/>
  <c r="M11" i="4"/>
  <c r="L11" i="4"/>
  <c r="K11" i="4"/>
  <c r="G11" i="4"/>
  <c r="F11" i="4"/>
  <c r="O10" i="4"/>
  <c r="Q10" i="4" s="1"/>
  <c r="N10" i="4"/>
  <c r="M10" i="4"/>
  <c r="L10" i="4"/>
  <c r="K10" i="4"/>
  <c r="G10" i="4"/>
  <c r="F10" i="4"/>
  <c r="O9" i="4"/>
  <c r="Q9" i="4" s="1"/>
  <c r="N9" i="4"/>
  <c r="M9" i="4"/>
  <c r="L9" i="4"/>
  <c r="K9" i="4"/>
  <c r="G9" i="4"/>
  <c r="F9" i="4"/>
  <c r="O8" i="4"/>
  <c r="Q8" i="4" s="1"/>
  <c r="N8" i="4"/>
  <c r="M8" i="4"/>
  <c r="L8" i="4"/>
  <c r="K8" i="4"/>
  <c r="G8" i="4"/>
  <c r="F8" i="4"/>
  <c r="O7" i="4"/>
  <c r="Q7" i="4" s="1"/>
  <c r="N7" i="4"/>
  <c r="M7" i="4"/>
  <c r="L7" i="4"/>
  <c r="K7" i="4"/>
  <c r="G7" i="4"/>
  <c r="F7" i="4"/>
  <c r="O6" i="4"/>
  <c r="Q6" i="4" s="1"/>
  <c r="N6" i="4"/>
  <c r="M6" i="4"/>
  <c r="L6" i="4"/>
  <c r="K6" i="4"/>
  <c r="G6" i="4"/>
  <c r="F6" i="4"/>
  <c r="E5" i="4"/>
  <c r="D5" i="4"/>
  <c r="C5" i="4"/>
  <c r="J4" i="4"/>
  <c r="J5" i="4" s="1"/>
  <c r="I4" i="4"/>
  <c r="I5" i="4" s="1"/>
  <c r="H4" i="4"/>
  <c r="H5" i="4" s="1"/>
  <c r="F4" i="4"/>
  <c r="K4" i="4" s="1"/>
  <c r="P4" i="4" s="1"/>
  <c r="N4" i="4" l="1"/>
  <c r="N5" i="4" s="1"/>
  <c r="F58" i="4"/>
  <c r="G58" i="4"/>
  <c r="Q38" i="4"/>
  <c r="Q40" i="4"/>
  <c r="Q42" i="4"/>
  <c r="Q50" i="4"/>
  <c r="L58" i="4"/>
  <c r="M58" i="4"/>
  <c r="Q58" i="4" s="1"/>
  <c r="K58" i="4"/>
  <c r="M4" i="4"/>
  <c r="M5" i="4" s="1"/>
  <c r="O4" i="4"/>
  <c r="O5" i="4" s="1"/>
  <c r="G18" i="4"/>
  <c r="N18" i="4"/>
  <c r="G38" i="4"/>
  <c r="G40" i="4"/>
  <c r="G42" i="4"/>
  <c r="G50" i="4"/>
  <c r="G57" i="4"/>
  <c r="K57" i="4"/>
  <c r="L57" i="4" s="1"/>
  <c r="M57" i="4" s="1"/>
  <c r="N57" i="4" s="1"/>
  <c r="O57" i="4" s="1"/>
  <c r="P57" i="4" s="1"/>
  <c r="Q57" i="4" s="1"/>
  <c r="F18" i="4"/>
  <c r="M18" i="4"/>
  <c r="Q18" i="4" s="1"/>
  <c r="F38" i="4"/>
  <c r="F40" i="4"/>
  <c r="F42" i="4"/>
  <c r="F50" i="4"/>
</calcChain>
</file>

<file path=xl/sharedStrings.xml><?xml version="1.0" encoding="utf-8"?>
<sst xmlns="http://schemas.openxmlformats.org/spreadsheetml/2006/main" count="71" uniqueCount="69">
  <si>
    <t xml:space="preserve"> SEPT. 2025</t>
  </si>
  <si>
    <t>SNo.</t>
  </si>
  <si>
    <t>NAME OF THE BANK</t>
  </si>
  <si>
    <t>As on  31ST MAR 25</t>
  </si>
  <si>
    <t>As on 30TH SEPT 24</t>
  </si>
  <si>
    <t>As on 30TH SEPT 25</t>
  </si>
  <si>
    <t>%AGE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</si>
  <si>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</si>
  <si>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</si>
  <si>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</si>
  <si>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</si>
  <si>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</si>
  <si>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</si>
  <si>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</si>
  <si>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</si>
  <si>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</si>
  <si>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</si>
  <si>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</si>
  <si>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</si>
  <si>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</si>
  <si>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</si>
  <si>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</si>
  <si>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</si>
  <si>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</si>
  <si>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</si>
  <si>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</si>
  <si>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</si>
  <si>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</si>
  <si>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</si>
  <si>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</si>
  <si>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</si>
  <si>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</si>
  <si>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</si>
  <si>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</si>
  <si>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</si>
  <si>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</si>
  <si>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</si>
  <si>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</si>
  <si>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</si>
  <si>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</si>
  <si>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</si>
  <si>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</si>
  <si>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</si>
  <si>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</si>
  <si>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</si>
  <si>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</si>
  <si>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</si>
  <si>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</si>
  <si>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</si>
  <si>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</si>
  <si>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</si>
  <si>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</si>
  <si>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</si>
  <si>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</si>
  <si>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</si>
  <si>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</si>
  <si>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</si>
  <si>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</si>
  <si>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</si>
  <si>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</si>
  <si>
    <t>Table No.1(A)</t>
  </si>
  <si>
    <t>BANK-WISE INFORMATION REGARDING DEPOSITS, ADVANCES AND CD RATIO</t>
  </si>
  <si>
    <t>(Amt. in crores)</t>
  </si>
  <si>
    <t>DEPOSITS</t>
  </si>
  <si>
    <t>ADVANCES</t>
  </si>
  <si>
    <t>CD RATIO</t>
  </si>
  <si>
    <t>Table No.1(A) BANK-WISE INFORMATION REGARDING DEPOSITS, ADVANCES AND CD RATIO</t>
  </si>
  <si>
    <t>ABSOLUTE</t>
  </si>
  <si>
    <t>ABS. %AGE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</si>
</sst>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09]General"/>
    <numFmt numFmtId="165" formatCode="[$-4009]General"/>
    <numFmt numFmtId="169" formatCode="[$-409]d/mmm/yy;@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2"/>
      <name val="Arial"/>
      <family val="2"/>
    </font>
    <font>
      <sz val="11"/>
      <color rgb="FF000000"/>
      <name val="Calibri"/>
      <family val="2"/>
    </font>
    <font>
      <sz val="11"/>
      <color rgb="FF000000"/>
      <name val="Calibri1"/>
    </font>
    <font>
      <u/>
      <sz val="11"/>
      <color rgb="FF0000FF"/>
      <name val="Calibri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6">
    <xf numFmtId="0" fontId="0" fillId="0" borderId="0"/>
    <xf numFmtId="0" fontId="6" fillId="0" borderId="0"/>
    <xf numFmtId="164" fontId="7" fillId="0" borderId="0" applyBorder="0" applyProtection="0"/>
    <xf numFmtId="165" fontId="8" fillId="0" borderId="0" applyBorder="0" applyProtection="0"/>
    <xf numFmtId="165" fontId="9" fillId="0" borderId="0" applyBorder="0" applyProtection="0"/>
    <xf numFmtId="169" fontId="1" fillId="0" borderId="0"/>
  </cellStyleXfs>
  <cellXfs count="41">
    <xf numFmtId="0" fontId="0" fillId="0" borderId="0" xfId="0"/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3" fillId="0" borderId="0" xfId="0" applyFont="1"/>
    <xf numFmtId="0" fontId="4" fillId="0" borderId="0" xfId="0" applyFont="1"/>
    <xf numFmtId="0" fontId="0" fillId="0" borderId="3" xfId="0" applyBorder="1"/>
    <xf numFmtId="0" fontId="0" fillId="0" borderId="3" xfId="0" applyBorder="1" applyAlignment="1">
      <alignment horizontal="left"/>
    </xf>
    <xf numFmtId="0" fontId="2" fillId="0" borderId="0" xfId="0" applyFont="1"/>
    <xf numFmtId="0" fontId="4" fillId="3" borderId="0" xfId="0" applyFont="1" applyFill="1"/>
    <xf numFmtId="0" fontId="5" fillId="3" borderId="4" xfId="0" applyFont="1" applyFill="1" applyBorder="1"/>
    <xf numFmtId="0" fontId="4" fillId="3" borderId="5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/>
    </xf>
    <xf numFmtId="2" fontId="4" fillId="3" borderId="1" xfId="0" applyNumberFormat="1" applyFont="1" applyFill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0" fillId="3" borderId="3" xfId="0" applyFill="1" applyBorder="1"/>
    <xf numFmtId="2" fontId="0" fillId="4" borderId="3" xfId="0" applyNumberFormat="1" applyFill="1" applyBorder="1"/>
    <xf numFmtId="2" fontId="0" fillId="3" borderId="3" xfId="0" applyNumberFormat="1" applyFill="1" applyBorder="1"/>
    <xf numFmtId="2" fontId="0" fillId="0" borderId="3" xfId="0" applyNumberFormat="1" applyBorder="1"/>
    <xf numFmtId="0" fontId="4" fillId="3" borderId="3" xfId="0" applyFont="1" applyFill="1" applyBorder="1"/>
    <xf numFmtId="2" fontId="4" fillId="4" borderId="3" xfId="0" applyNumberFormat="1" applyFont="1" applyFill="1" applyBorder="1"/>
    <xf numFmtId="2" fontId="4" fillId="3" borderId="3" xfId="0" applyNumberFormat="1" applyFont="1" applyFill="1" applyBorder="1"/>
    <xf numFmtId="2" fontId="4" fillId="0" borderId="3" xfId="0" applyNumberFormat="1" applyFont="1" applyBorder="1"/>
    <xf numFmtId="0" fontId="4" fillId="0" borderId="3" xfId="0" applyFont="1" applyBorder="1"/>
    <xf numFmtId="2" fontId="4" fillId="4" borderId="0" xfId="0" applyNumberFormat="1" applyFont="1" applyFill="1"/>
    <xf numFmtId="0" fontId="4" fillId="4" borderId="0" xfId="0" applyFont="1" applyFill="1"/>
    <xf numFmtId="0" fontId="4" fillId="2" borderId="0" xfId="0" applyFont="1" applyFill="1"/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textRotation="180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0" fontId="4" fillId="0" borderId="3" xfId="0" applyFont="1" applyBorder="1" applyAlignment="1">
      <alignment horizontal="center"/>
    </xf>
    <xf numFmtId="0" fontId="4" fillId="0" borderId="3" xfId="0" applyFont="1" applyBorder="1"/>
    <xf numFmtId="0" fontId="4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3" borderId="0" xfId="0" applyFont="1" applyFill="1" applyAlignment="1">
      <alignment horizontal="left"/>
    </xf>
    <xf numFmtId="0" fontId="5" fillId="0" borderId="4" xfId="0" applyFont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</cellXfs>
  <cellStyles count="6">
    <cellStyle name="Excel Built-in Hyperlink" xfId="4"/>
    <cellStyle name="Excel Built-in Normal" xfId="2"/>
    <cellStyle name="Excel Built-in Normal 1" xfId="3"/>
    <cellStyle name="Normal" xfId="0" builtinId="0"/>
    <cellStyle name="Normal 2" xfId="1"/>
    <cellStyle name="Normal 2 2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Jatin%20data\Desktop\SLBC%20DATA%20YEAR%20WISE\SEP%2025\DATA%20TABLE\Table_1%20Deposit%20Advance%20-%202025-11-25T152132.24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1K1"/>
      <sheetName val="t1j"/>
      <sheetName val="T1K"/>
      <sheetName val="T1H"/>
      <sheetName val="Small  n marginal"/>
      <sheetName val="T1G"/>
      <sheetName val="T1-I"/>
      <sheetName val="T1F-2"/>
      <sheetName val="T1E (2)"/>
      <sheetName val="T1F-3"/>
      <sheetName val="T1F"/>
      <sheetName val="T1F1_Micro"/>
      <sheetName val="T1d"/>
      <sheetName val="T1E"/>
      <sheetName val="T1M"/>
      <sheetName val="T1C"/>
      <sheetName val="t1b"/>
      <sheetName val="Districtwise de adv"/>
      <sheetName val="t1a"/>
      <sheetName val="AsOn"/>
      <sheetName val="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1">
          <cell r="D1" t="str">
            <v>2025-26</v>
          </cell>
        </row>
      </sheetData>
      <sheetData sheetId="2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0"/>
  <sheetViews>
    <sheetView tabSelected="1" workbookViewId="0">
      <selection sqref="A1:XFD1048576"/>
    </sheetView>
  </sheetViews>
  <sheetFormatPr defaultColWidth="9.140625" defaultRowHeight="12.75"/>
  <cols>
    <col min="1" max="1" width="5.7109375" style="5" customWidth="1"/>
    <col min="2" max="2" width="31" style="5" customWidth="1"/>
    <col min="3" max="3" width="11.7109375" style="9" customWidth="1"/>
    <col min="4" max="4" width="9.5703125" style="9" customWidth="1"/>
    <col min="5" max="5" width="10.5703125" style="9" customWidth="1"/>
    <col min="6" max="6" width="11" style="9" bestFit="1" customWidth="1"/>
    <col min="7" max="7" width="9.140625" style="26" customWidth="1"/>
    <col min="8" max="8" width="12" style="9" customWidth="1"/>
    <col min="9" max="9" width="11.85546875" style="9" customWidth="1"/>
    <col min="10" max="10" width="9.7109375" style="9" customWidth="1"/>
    <col min="11" max="11" width="9.5703125" style="27" customWidth="1"/>
    <col min="12" max="12" width="7.85546875" style="26" customWidth="1"/>
    <col min="13" max="13" width="11.85546875" style="9" customWidth="1"/>
    <col min="14" max="14" width="12" style="9" customWidth="1"/>
    <col min="15" max="15" width="11.7109375" style="9" customWidth="1"/>
    <col min="16" max="16" width="10.42578125" style="28" customWidth="1"/>
    <col min="17" max="17" width="15" style="5" customWidth="1"/>
    <col min="18" max="18" width="5.42578125" style="5" customWidth="1"/>
    <col min="19" max="20" width="9.140625" style="5" customWidth="1"/>
    <col min="21" max="16384" width="9.140625" style="5"/>
  </cols>
  <sheetData>
    <row r="1" spans="1:18" ht="15">
      <c r="A1" s="8" t="s">
        <v>60</v>
      </c>
      <c r="C1" s="37" t="s">
        <v>61</v>
      </c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</row>
    <row r="2" spans="1:18" ht="18">
      <c r="A2" s="4"/>
      <c r="C2" s="38" t="s">
        <v>0</v>
      </c>
      <c r="D2" s="38"/>
      <c r="E2" s="38"/>
      <c r="F2" s="38"/>
      <c r="G2" s="38"/>
      <c r="H2" s="38"/>
      <c r="I2" s="38"/>
      <c r="J2" s="38"/>
      <c r="K2" s="38"/>
      <c r="L2" s="38"/>
      <c r="M2" s="38"/>
      <c r="O2" s="10"/>
      <c r="P2" s="39" t="s">
        <v>62</v>
      </c>
      <c r="Q2" s="39"/>
    </row>
    <row r="3" spans="1:18" s="1" customFormat="1">
      <c r="A3" s="31" t="s">
        <v>1</v>
      </c>
      <c r="B3" s="31" t="s">
        <v>2</v>
      </c>
      <c r="C3" s="40" t="s">
        <v>63</v>
      </c>
      <c r="D3" s="40"/>
      <c r="E3" s="40"/>
      <c r="F3" s="40"/>
      <c r="G3" s="40"/>
      <c r="H3" s="40" t="s">
        <v>64</v>
      </c>
      <c r="I3" s="40"/>
      <c r="J3" s="40"/>
      <c r="K3" s="40"/>
      <c r="L3" s="40"/>
      <c r="M3" s="29" t="s">
        <v>65</v>
      </c>
      <c r="N3" s="29"/>
      <c r="O3" s="29"/>
      <c r="P3" s="29"/>
      <c r="Q3" s="29"/>
      <c r="R3" s="30" t="s">
        <v>66</v>
      </c>
    </row>
    <row r="4" spans="1:18" s="1" customFormat="1" ht="38.25">
      <c r="A4" s="31"/>
      <c r="B4" s="31"/>
      <c r="C4" s="11" t="s">
        <v>3</v>
      </c>
      <c r="D4" s="12" t="s">
        <v>4</v>
      </c>
      <c r="E4" s="12" t="s">
        <v>5</v>
      </c>
      <c r="F4" s="36" t="str">
        <f>"GROWTH DURING THE YEAR " &amp;[1]AsOn!D1</f>
        <v>GROWTH DURING THE YEAR 2025-26</v>
      </c>
      <c r="G4" s="36"/>
      <c r="H4" s="12" t="str">
        <f>C4</f>
        <v>As on  31ST MAR 25</v>
      </c>
      <c r="I4" s="12" t="str">
        <f>D4</f>
        <v>As on 30TH SEPT 24</v>
      </c>
      <c r="J4" s="12" t="str">
        <f>E4</f>
        <v>As on 30TH SEPT 25</v>
      </c>
      <c r="K4" s="36" t="str">
        <f>F4</f>
        <v>GROWTH DURING THE YEAR 2025-26</v>
      </c>
      <c r="L4" s="36"/>
      <c r="M4" s="12" t="str">
        <f>H4</f>
        <v>As on  31ST MAR 25</v>
      </c>
      <c r="N4" s="12" t="str">
        <f>I4</f>
        <v>As on 30TH SEPT 24</v>
      </c>
      <c r="O4" s="12" t="str">
        <f>J4</f>
        <v>As on 30TH SEPT 25</v>
      </c>
      <c r="P4" s="31" t="str">
        <f>K4</f>
        <v>GROWTH DURING THE YEAR 2025-26</v>
      </c>
      <c r="Q4" s="31"/>
      <c r="R4" s="30"/>
    </row>
    <row r="5" spans="1:18" s="1" customFormat="1">
      <c r="A5" s="2"/>
      <c r="B5" s="2"/>
      <c r="C5" s="13" t="str">
        <f>RIGHT(C4,7)</f>
        <v xml:space="preserve"> MAR 25</v>
      </c>
      <c r="D5" s="13" t="str">
        <f t="shared" ref="D5:E5" si="0">RIGHT(D4,7)</f>
        <v>SEPT 24</v>
      </c>
      <c r="E5" s="13" t="str">
        <f t="shared" si="0"/>
        <v>SEPT 25</v>
      </c>
      <c r="F5" s="14" t="s">
        <v>67</v>
      </c>
      <c r="G5" s="15" t="s">
        <v>6</v>
      </c>
      <c r="H5" s="13" t="str">
        <f>RIGHT(H4,7)</f>
        <v xml:space="preserve"> MAR 25</v>
      </c>
      <c r="I5" s="13" t="str">
        <f>RIGHT(I4,7)</f>
        <v>SEPT 24</v>
      </c>
      <c r="J5" s="13" t="str">
        <f>RIGHT(J4,7)</f>
        <v>SEPT 25</v>
      </c>
      <c r="K5" s="14" t="s">
        <v>67</v>
      </c>
      <c r="L5" s="15" t="s">
        <v>6</v>
      </c>
      <c r="M5" s="13" t="str">
        <f>RIGHT(M4,7)</f>
        <v xml:space="preserve"> MAR 25</v>
      </c>
      <c r="N5" s="13" t="str">
        <f>RIGHT(N4,7)</f>
        <v>SEPT 24</v>
      </c>
      <c r="O5" s="13" t="str">
        <f>RIGHT(O4,7)</f>
        <v>SEPT 25</v>
      </c>
      <c r="P5" s="3"/>
      <c r="Q5" s="16" t="s">
        <v>68</v>
      </c>
      <c r="R5" s="30"/>
    </row>
    <row r="6" spans="1:18" ht="15">
      <c r="A6" s="6">
        <v>1</v>
      </c>
      <c r="B6" s="7" t="s">
        <v>7</v>
      </c>
      <c r="C6" s="17">
        <v>20660.21</v>
      </c>
      <c r="D6" s="17">
        <v>19194.87</v>
      </c>
      <c r="E6" s="17">
        <v>20724.02</v>
      </c>
      <c r="F6" s="17">
        <f t="shared" ref="F6:F58" si="1">(E6-C6)</f>
        <v>63.81000000000131</v>
      </c>
      <c r="G6" s="18">
        <f>IF(C6=0,"",(E6-C6)/C6*100)</f>
        <v>0.30885455665746531</v>
      </c>
      <c r="H6" s="17">
        <v>16715.759999999998</v>
      </c>
      <c r="I6" s="17">
        <v>15145.75</v>
      </c>
      <c r="J6" s="17">
        <v>17884.96</v>
      </c>
      <c r="K6" s="17">
        <f t="shared" ref="K6:Q51" si="2">(J6-H6)</f>
        <v>1169.2000000000007</v>
      </c>
      <c r="L6" s="18">
        <f>IF(H6=0,"",(J6-H6)/H6*100)</f>
        <v>6.9945967159136107</v>
      </c>
      <c r="M6" s="19">
        <f t="shared" ref="M6:O37" si="3">(H6/C6)*100</f>
        <v>80.907986898487465</v>
      </c>
      <c r="N6" s="19">
        <f t="shared" si="3"/>
        <v>78.905197065674329</v>
      </c>
      <c r="O6" s="19">
        <f t="shared" si="3"/>
        <v>86.300630862158982</v>
      </c>
      <c r="P6" s="6">
        <v>60</v>
      </c>
      <c r="Q6" s="20">
        <f t="shared" ref="Q6:Q58" si="4">(O6-M6)</f>
        <v>5.3926439636715173</v>
      </c>
      <c r="R6" s="32"/>
    </row>
    <row r="7" spans="1:18" ht="15">
      <c r="A7" s="6">
        <v>2</v>
      </c>
      <c r="B7" s="7" t="s">
        <v>8</v>
      </c>
      <c r="C7" s="17">
        <v>7328.95</v>
      </c>
      <c r="D7" s="17">
        <v>6036.72</v>
      </c>
      <c r="E7" s="17">
        <v>6315.49</v>
      </c>
      <c r="F7" s="17">
        <f t="shared" si="1"/>
        <v>-1013.46</v>
      </c>
      <c r="G7" s="18">
        <f t="shared" ref="G7:G60" si="5">IF(C7=0,"",(E7-C7)/C7*100)</f>
        <v>-13.828174567980408</v>
      </c>
      <c r="H7" s="17">
        <v>7682.01</v>
      </c>
      <c r="I7" s="17">
        <v>6737.43</v>
      </c>
      <c r="J7" s="17">
        <v>7105.3</v>
      </c>
      <c r="K7" s="17">
        <f t="shared" si="2"/>
        <v>-576.71</v>
      </c>
      <c r="L7" s="18">
        <f t="shared" ref="L7:L60" si="6">IF(H7=0,"",(J7-H7)/H7*100)</f>
        <v>-7.5072799957302845</v>
      </c>
      <c r="M7" s="19">
        <f t="shared" si="3"/>
        <v>104.81733399736662</v>
      </c>
      <c r="N7" s="19">
        <f t="shared" si="3"/>
        <v>111.60746233053712</v>
      </c>
      <c r="O7" s="19">
        <f t="shared" si="3"/>
        <v>112.50591798894465</v>
      </c>
      <c r="P7" s="6">
        <v>60</v>
      </c>
      <c r="Q7" s="20">
        <f t="shared" si="4"/>
        <v>7.6885839915780281</v>
      </c>
      <c r="R7" s="32"/>
    </row>
    <row r="8" spans="1:18" ht="15">
      <c r="A8" s="6">
        <v>3</v>
      </c>
      <c r="B8" s="7" t="s">
        <v>9</v>
      </c>
      <c r="C8" s="17">
        <v>3942.9</v>
      </c>
      <c r="D8" s="17">
        <v>3481.93</v>
      </c>
      <c r="E8" s="17">
        <v>4169.5</v>
      </c>
      <c r="F8" s="17">
        <f t="shared" si="1"/>
        <v>226.59999999999991</v>
      </c>
      <c r="G8" s="18">
        <f t="shared" si="5"/>
        <v>5.747038981460344</v>
      </c>
      <c r="H8" s="17">
        <v>2503.66</v>
      </c>
      <c r="I8" s="17">
        <v>2549.85</v>
      </c>
      <c r="J8" s="17">
        <v>2646.89</v>
      </c>
      <c r="K8" s="17">
        <f t="shared" si="2"/>
        <v>143.23000000000002</v>
      </c>
      <c r="L8" s="18">
        <f t="shared" si="6"/>
        <v>5.7208247126207246</v>
      </c>
      <c r="M8" s="19">
        <f t="shared" si="3"/>
        <v>63.497932993481953</v>
      </c>
      <c r="N8" s="19">
        <f t="shared" si="3"/>
        <v>73.230938014262208</v>
      </c>
      <c r="O8" s="19">
        <f t="shared" si="3"/>
        <v>63.482192109365634</v>
      </c>
      <c r="P8" s="6">
        <v>60</v>
      </c>
      <c r="Q8" s="20">
        <f t="shared" si="4"/>
        <v>-1.5740884116318909E-2</v>
      </c>
      <c r="R8" s="32"/>
    </row>
    <row r="9" spans="1:18" ht="15">
      <c r="A9" s="6">
        <v>4</v>
      </c>
      <c r="B9" s="7" t="s">
        <v>10</v>
      </c>
      <c r="C9" s="17">
        <v>6184.02</v>
      </c>
      <c r="D9" s="17">
        <v>5194.21</v>
      </c>
      <c r="E9" s="17">
        <v>5830.96</v>
      </c>
      <c r="F9" s="17">
        <f t="shared" si="1"/>
        <v>-353.0600000000004</v>
      </c>
      <c r="G9" s="18">
        <f t="shared" si="5"/>
        <v>-5.7092312120594757</v>
      </c>
      <c r="H9" s="17">
        <v>5369.2500000000009</v>
      </c>
      <c r="I9" s="17">
        <v>5322.5</v>
      </c>
      <c r="J9" s="17">
        <v>5622.65</v>
      </c>
      <c r="K9" s="17">
        <f t="shared" si="2"/>
        <v>253.39999999999873</v>
      </c>
      <c r="L9" s="18">
        <f t="shared" si="6"/>
        <v>4.7194673371513467</v>
      </c>
      <c r="M9" s="19">
        <f t="shared" si="3"/>
        <v>86.824589829916462</v>
      </c>
      <c r="N9" s="19">
        <f t="shared" si="3"/>
        <v>102.46986548483792</v>
      </c>
      <c r="O9" s="19">
        <f t="shared" si="3"/>
        <v>96.427517938727064</v>
      </c>
      <c r="P9" s="6">
        <v>60</v>
      </c>
      <c r="Q9" s="20">
        <f t="shared" si="4"/>
        <v>9.6029281088106018</v>
      </c>
      <c r="R9" s="32"/>
    </row>
    <row r="10" spans="1:18" ht="15">
      <c r="A10" s="6">
        <v>5</v>
      </c>
      <c r="B10" s="7" t="s">
        <v>11</v>
      </c>
      <c r="C10" s="17">
        <v>12438.68</v>
      </c>
      <c r="D10" s="17">
        <v>12023.87</v>
      </c>
      <c r="E10" s="17">
        <v>12744.41</v>
      </c>
      <c r="F10" s="17">
        <f t="shared" si="1"/>
        <v>305.72999999999956</v>
      </c>
      <c r="G10" s="18">
        <f t="shared" si="5"/>
        <v>2.4578974617885465</v>
      </c>
      <c r="H10" s="17">
        <v>5128.9599999999991</v>
      </c>
      <c r="I10" s="17">
        <v>5875.1399999999994</v>
      </c>
      <c r="J10" s="17">
        <v>5430.26</v>
      </c>
      <c r="K10" s="17">
        <f t="shared" si="2"/>
        <v>301.30000000000109</v>
      </c>
      <c r="L10" s="18">
        <f t="shared" si="6"/>
        <v>5.8744852757674293</v>
      </c>
      <c r="M10" s="19">
        <f t="shared" si="3"/>
        <v>41.233957300935458</v>
      </c>
      <c r="N10" s="19">
        <f t="shared" si="3"/>
        <v>48.862304732170244</v>
      </c>
      <c r="O10" s="19">
        <f t="shared" si="3"/>
        <v>42.608955612696079</v>
      </c>
      <c r="P10" s="6">
        <v>60</v>
      </c>
      <c r="Q10" s="20">
        <f t="shared" si="4"/>
        <v>1.3749983117606206</v>
      </c>
      <c r="R10" s="32"/>
    </row>
    <row r="11" spans="1:18" ht="15">
      <c r="A11" s="6">
        <v>6</v>
      </c>
      <c r="B11" s="7" t="s">
        <v>12</v>
      </c>
      <c r="C11" s="17">
        <v>5543.14</v>
      </c>
      <c r="D11" s="17">
        <v>5192.1400000000003</v>
      </c>
      <c r="E11" s="17">
        <v>5821.74</v>
      </c>
      <c r="F11" s="17">
        <f t="shared" si="1"/>
        <v>278.59999999999945</v>
      </c>
      <c r="G11" s="18">
        <f t="shared" si="5"/>
        <v>5.0260321767084983</v>
      </c>
      <c r="H11" s="17">
        <v>4957.6900000000005</v>
      </c>
      <c r="I11" s="17">
        <v>5823.14</v>
      </c>
      <c r="J11" s="17">
        <v>5545.25</v>
      </c>
      <c r="K11" s="17">
        <f t="shared" si="2"/>
        <v>587.55999999999949</v>
      </c>
      <c r="L11" s="18">
        <f t="shared" si="6"/>
        <v>11.851487285409121</v>
      </c>
      <c r="M11" s="19">
        <f t="shared" si="3"/>
        <v>89.438296705477399</v>
      </c>
      <c r="N11" s="19">
        <f t="shared" si="3"/>
        <v>112.15298508899991</v>
      </c>
      <c r="O11" s="19">
        <f t="shared" si="3"/>
        <v>95.250732598845019</v>
      </c>
      <c r="P11" s="6">
        <v>60</v>
      </c>
      <c r="Q11" s="20">
        <f t="shared" si="4"/>
        <v>5.8124358933676206</v>
      </c>
      <c r="R11" s="32"/>
    </row>
    <row r="12" spans="1:18" ht="15">
      <c r="A12" s="6">
        <v>7</v>
      </c>
      <c r="B12" s="7" t="s">
        <v>13</v>
      </c>
      <c r="C12" s="17">
        <v>1357.68</v>
      </c>
      <c r="D12" s="17">
        <v>1378.13</v>
      </c>
      <c r="E12" s="17">
        <v>1451.56</v>
      </c>
      <c r="F12" s="17">
        <f t="shared" si="1"/>
        <v>93.879999999999882</v>
      </c>
      <c r="G12" s="18">
        <f t="shared" si="5"/>
        <v>6.9147369041305664</v>
      </c>
      <c r="H12" s="17">
        <v>963.92000000000007</v>
      </c>
      <c r="I12" s="17">
        <v>1334.29</v>
      </c>
      <c r="J12" s="17">
        <v>2986.4900000000002</v>
      </c>
      <c r="K12" s="17">
        <f t="shared" si="2"/>
        <v>2022.5700000000002</v>
      </c>
      <c r="L12" s="18">
        <f t="shared" si="6"/>
        <v>209.8275790522035</v>
      </c>
      <c r="M12" s="19">
        <f t="shared" si="3"/>
        <v>70.997584114076957</v>
      </c>
      <c r="N12" s="19">
        <f t="shared" si="3"/>
        <v>96.818877754638521</v>
      </c>
      <c r="O12" s="19">
        <f t="shared" si="3"/>
        <v>205.74347598445812</v>
      </c>
      <c r="P12" s="6">
        <v>60</v>
      </c>
      <c r="Q12" s="20">
        <f t="shared" si="4"/>
        <v>134.74589187038117</v>
      </c>
      <c r="R12" s="32"/>
    </row>
    <row r="13" spans="1:18" ht="15">
      <c r="A13" s="6">
        <v>8</v>
      </c>
      <c r="B13" s="7" t="s">
        <v>14</v>
      </c>
      <c r="C13" s="17">
        <v>805.81</v>
      </c>
      <c r="D13" s="17">
        <v>701.88</v>
      </c>
      <c r="E13" s="17">
        <v>819.98</v>
      </c>
      <c r="F13" s="17">
        <f t="shared" si="1"/>
        <v>14.170000000000073</v>
      </c>
      <c r="G13" s="18">
        <f t="shared" si="5"/>
        <v>1.7584790459289501</v>
      </c>
      <c r="H13" s="17">
        <v>374.78999999999996</v>
      </c>
      <c r="I13" s="17">
        <v>284.14</v>
      </c>
      <c r="J13" s="17">
        <v>502.32</v>
      </c>
      <c r="K13" s="17">
        <f t="shared" si="2"/>
        <v>127.53000000000003</v>
      </c>
      <c r="L13" s="18">
        <f t="shared" si="6"/>
        <v>34.027055150884507</v>
      </c>
      <c r="M13" s="19">
        <f t="shared" si="3"/>
        <v>46.510964123056304</v>
      </c>
      <c r="N13" s="19">
        <f t="shared" si="3"/>
        <v>40.482703596056304</v>
      </c>
      <c r="O13" s="19">
        <f t="shared" si="3"/>
        <v>61.260030732456883</v>
      </c>
      <c r="P13" s="6">
        <v>60</v>
      </c>
      <c r="Q13" s="20">
        <f t="shared" si="4"/>
        <v>14.749066609400579</v>
      </c>
      <c r="R13" s="32"/>
    </row>
    <row r="14" spans="1:18" ht="15">
      <c r="A14" s="6">
        <v>9</v>
      </c>
      <c r="B14" s="7" t="s">
        <v>15</v>
      </c>
      <c r="C14" s="17">
        <v>19955.47</v>
      </c>
      <c r="D14" s="17">
        <v>16579.849999999999</v>
      </c>
      <c r="E14" s="17">
        <v>18589.170000000002</v>
      </c>
      <c r="F14" s="17">
        <f t="shared" si="1"/>
        <v>-1366.2999999999993</v>
      </c>
      <c r="G14" s="18">
        <f t="shared" si="5"/>
        <v>-6.8467442761308011</v>
      </c>
      <c r="H14" s="17">
        <v>18859.64</v>
      </c>
      <c r="I14" s="17">
        <v>17281.010000000002</v>
      </c>
      <c r="J14" s="17">
        <v>23844.35</v>
      </c>
      <c r="K14" s="17">
        <f t="shared" si="2"/>
        <v>4984.7099999999991</v>
      </c>
      <c r="L14" s="18">
        <f t="shared" si="6"/>
        <v>26.430568133856209</v>
      </c>
      <c r="M14" s="19">
        <f t="shared" si="3"/>
        <v>94.508623450111656</v>
      </c>
      <c r="N14" s="19">
        <f t="shared" si="3"/>
        <v>104.22898880267314</v>
      </c>
      <c r="O14" s="19">
        <f t="shared" si="3"/>
        <v>128.27011641724721</v>
      </c>
      <c r="P14" s="6">
        <v>60</v>
      </c>
      <c r="Q14" s="20">
        <f t="shared" si="4"/>
        <v>33.761492967135553</v>
      </c>
      <c r="R14" s="32"/>
    </row>
    <row r="15" spans="1:18" ht="15">
      <c r="A15" s="6">
        <v>10</v>
      </c>
      <c r="B15" s="7" t="s">
        <v>16</v>
      </c>
      <c r="C15" s="17">
        <v>84402.79</v>
      </c>
      <c r="D15" s="17">
        <v>81721.86</v>
      </c>
      <c r="E15" s="17">
        <v>90324.540000000008</v>
      </c>
      <c r="F15" s="17">
        <f t="shared" si="1"/>
        <v>5921.7500000000146</v>
      </c>
      <c r="G15" s="18">
        <f t="shared" si="5"/>
        <v>7.0160595402118995</v>
      </c>
      <c r="H15" s="17">
        <v>58655.149999999994</v>
      </c>
      <c r="I15" s="17">
        <v>53224.44</v>
      </c>
      <c r="J15" s="17">
        <v>59147.56</v>
      </c>
      <c r="K15" s="17">
        <f t="shared" si="2"/>
        <v>492.41000000000349</v>
      </c>
      <c r="L15" s="18">
        <f t="shared" si="6"/>
        <v>0.83950002685186809</v>
      </c>
      <c r="M15" s="19">
        <f t="shared" si="3"/>
        <v>69.49432595770827</v>
      </c>
      <c r="N15" s="19">
        <f t="shared" si="3"/>
        <v>65.128767260069708</v>
      </c>
      <c r="O15" s="19">
        <f t="shared" si="3"/>
        <v>65.48337804986329</v>
      </c>
      <c r="P15" s="6">
        <v>60</v>
      </c>
      <c r="Q15" s="20">
        <f t="shared" si="4"/>
        <v>-4.0109479078449795</v>
      </c>
      <c r="R15" s="32"/>
    </row>
    <row r="16" spans="1:18" ht="15">
      <c r="A16" s="6">
        <v>11</v>
      </c>
      <c r="B16" s="7" t="s">
        <v>17</v>
      </c>
      <c r="C16" s="17">
        <v>4741.4799999999996</v>
      </c>
      <c r="D16" s="17">
        <v>4581.32</v>
      </c>
      <c r="E16" s="17">
        <v>5232.51</v>
      </c>
      <c r="F16" s="17">
        <f t="shared" si="1"/>
        <v>491.03000000000065</v>
      </c>
      <c r="G16" s="18">
        <f t="shared" si="5"/>
        <v>10.356049166083178</v>
      </c>
      <c r="H16" s="17">
        <v>5545.1399999999994</v>
      </c>
      <c r="I16" s="17">
        <v>5152.3599999999997</v>
      </c>
      <c r="J16" s="17">
        <v>5095.59</v>
      </c>
      <c r="K16" s="17">
        <f t="shared" si="2"/>
        <v>-449.54999999999927</v>
      </c>
      <c r="L16" s="18">
        <f t="shared" si="6"/>
        <v>-8.1070991895605768</v>
      </c>
      <c r="M16" s="19">
        <f t="shared" si="3"/>
        <v>116.94956005297922</v>
      </c>
      <c r="N16" s="19">
        <f t="shared" si="3"/>
        <v>112.46452987348626</v>
      </c>
      <c r="O16" s="19">
        <f t="shared" si="3"/>
        <v>97.383282592866522</v>
      </c>
      <c r="P16" s="6">
        <v>60</v>
      </c>
      <c r="Q16" s="20">
        <f t="shared" si="4"/>
        <v>-19.566277460112701</v>
      </c>
      <c r="R16" s="32"/>
    </row>
    <row r="17" spans="1:18" ht="15">
      <c r="A17" s="6">
        <v>12</v>
      </c>
      <c r="B17" s="7" t="s">
        <v>18</v>
      </c>
      <c r="C17" s="17">
        <v>13518.71</v>
      </c>
      <c r="D17" s="17">
        <v>12479.52</v>
      </c>
      <c r="E17" s="17">
        <v>13532.83</v>
      </c>
      <c r="F17" s="17">
        <f t="shared" si="1"/>
        <v>14.1200000000008</v>
      </c>
      <c r="G17" s="18">
        <f t="shared" si="5"/>
        <v>0.10444783562929304</v>
      </c>
      <c r="H17" s="17">
        <v>7756.0199999999995</v>
      </c>
      <c r="I17" s="17">
        <v>6850.48</v>
      </c>
      <c r="J17" s="17">
        <v>8408.2999999999993</v>
      </c>
      <c r="K17" s="17">
        <f t="shared" si="2"/>
        <v>652.27999999999975</v>
      </c>
      <c r="L17" s="18">
        <f t="shared" si="6"/>
        <v>8.4099834709038888</v>
      </c>
      <c r="M17" s="19">
        <f t="shared" si="3"/>
        <v>57.372485984239617</v>
      </c>
      <c r="N17" s="19">
        <f t="shared" si="3"/>
        <v>54.89377796581919</v>
      </c>
      <c r="O17" s="19">
        <f t="shared" si="3"/>
        <v>62.132606409745769</v>
      </c>
      <c r="P17" s="6">
        <v>60</v>
      </c>
      <c r="Q17" s="20">
        <f t="shared" si="4"/>
        <v>4.7601204255061518</v>
      </c>
      <c r="R17" s="32"/>
    </row>
    <row r="18" spans="1:18">
      <c r="A18" s="34" t="s">
        <v>19</v>
      </c>
      <c r="B18" s="35"/>
      <c r="C18" s="21">
        <f>SUM(C6:C17)</f>
        <v>180879.84</v>
      </c>
      <c r="D18" s="21">
        <f>SUM(D6:D17)</f>
        <v>168566.30000000002</v>
      </c>
      <c r="E18" s="21">
        <v>185556.71000000002</v>
      </c>
      <c r="F18" s="21">
        <f t="shared" si="1"/>
        <v>4676.8700000000244</v>
      </c>
      <c r="G18" s="22">
        <f t="shared" si="5"/>
        <v>2.5856225879014625</v>
      </c>
      <c r="H18" s="21">
        <v>134511.99</v>
      </c>
      <c r="I18" s="21">
        <v>125580.53</v>
      </c>
      <c r="J18" s="21">
        <v>144219.91999999998</v>
      </c>
      <c r="K18" s="21">
        <f t="shared" si="2"/>
        <v>9707.929999999993</v>
      </c>
      <c r="L18" s="22">
        <f t="shared" si="6"/>
        <v>7.2171484489969959</v>
      </c>
      <c r="M18" s="23">
        <f t="shared" si="3"/>
        <v>74.365385329841075</v>
      </c>
      <c r="N18" s="23">
        <f t="shared" si="3"/>
        <v>74.499191119458629</v>
      </c>
      <c r="O18" s="23">
        <f t="shared" si="3"/>
        <v>77.722826622653514</v>
      </c>
      <c r="P18" s="24">
        <v>60</v>
      </c>
      <c r="Q18" s="24">
        <f t="shared" si="4"/>
        <v>3.3574412928124389</v>
      </c>
      <c r="R18" s="33"/>
    </row>
    <row r="19" spans="1:18" ht="15">
      <c r="A19" s="6">
        <v>13</v>
      </c>
      <c r="B19" s="7" t="s">
        <v>20</v>
      </c>
      <c r="C19" s="17">
        <v>15530.1</v>
      </c>
      <c r="D19" s="17">
        <v>12815.17</v>
      </c>
      <c r="E19" s="17">
        <v>15140.73</v>
      </c>
      <c r="F19" s="17">
        <f t="shared" si="1"/>
        <v>-389.3700000000008</v>
      </c>
      <c r="G19" s="18">
        <f t="shared" si="5"/>
        <v>-2.5071957038267674</v>
      </c>
      <c r="H19" s="17">
        <v>11407.650000000001</v>
      </c>
      <c r="I19" s="17">
        <v>10481.130000000001</v>
      </c>
      <c r="J19" s="17">
        <v>12133.94</v>
      </c>
      <c r="K19" s="17">
        <f t="shared" si="2"/>
        <v>726.28999999999905</v>
      </c>
      <c r="L19" s="18">
        <f t="shared" si="6"/>
        <v>6.3666925265063261</v>
      </c>
      <c r="M19" s="19">
        <f t="shared" si="3"/>
        <v>73.455096876388438</v>
      </c>
      <c r="N19" s="19">
        <f t="shared" si="3"/>
        <v>81.786897871819107</v>
      </c>
      <c r="O19" s="19">
        <f t="shared" si="3"/>
        <v>80.14105000221258</v>
      </c>
      <c r="P19" s="6">
        <v>60</v>
      </c>
      <c r="Q19" s="20">
        <f t="shared" si="4"/>
        <v>6.6859531258241418</v>
      </c>
      <c r="R19" s="32"/>
    </row>
    <row r="20" spans="1:18" ht="15">
      <c r="A20" s="6">
        <v>14</v>
      </c>
      <c r="B20" s="7" t="s">
        <v>21</v>
      </c>
      <c r="C20" s="17">
        <v>3029.83</v>
      </c>
      <c r="D20" s="17">
        <v>2559.62</v>
      </c>
      <c r="E20" s="17">
        <v>2152.88</v>
      </c>
      <c r="F20" s="17">
        <f t="shared" si="1"/>
        <v>-876.94999999999982</v>
      </c>
      <c r="G20" s="18">
        <f t="shared" si="5"/>
        <v>-28.94386813781631</v>
      </c>
      <c r="H20" s="17">
        <v>2201.5500000000002</v>
      </c>
      <c r="I20" s="17">
        <v>2038.67</v>
      </c>
      <c r="J20" s="17">
        <v>2141.86</v>
      </c>
      <c r="K20" s="17">
        <f t="shared" si="2"/>
        <v>-59.690000000000055</v>
      </c>
      <c r="L20" s="18">
        <f t="shared" si="6"/>
        <v>-2.7112716040971154</v>
      </c>
      <c r="M20" s="19">
        <f t="shared" si="3"/>
        <v>72.662492615097236</v>
      </c>
      <c r="N20" s="19">
        <f t="shared" si="3"/>
        <v>79.647369531414824</v>
      </c>
      <c r="O20" s="19">
        <f t="shared" si="3"/>
        <v>99.488127531492694</v>
      </c>
      <c r="P20" s="6">
        <v>60</v>
      </c>
      <c r="Q20" s="20">
        <f t="shared" si="4"/>
        <v>26.825634916395458</v>
      </c>
      <c r="R20" s="32"/>
    </row>
    <row r="21" spans="1:18" ht="15">
      <c r="A21" s="6">
        <v>15</v>
      </c>
      <c r="B21" s="7" t="s">
        <v>22</v>
      </c>
      <c r="C21" s="17">
        <v>61.75</v>
      </c>
      <c r="D21" s="17">
        <v>44.04</v>
      </c>
      <c r="E21" s="17">
        <v>81.599999999999994</v>
      </c>
      <c r="F21" s="17">
        <f t="shared" si="1"/>
        <v>19.849999999999994</v>
      </c>
      <c r="G21" s="18">
        <f t="shared" si="5"/>
        <v>32.14574898785424</v>
      </c>
      <c r="H21" s="17">
        <v>179.99</v>
      </c>
      <c r="I21" s="17">
        <v>150.04000000000002</v>
      </c>
      <c r="J21" s="17">
        <v>220.58</v>
      </c>
      <c r="K21" s="17">
        <f t="shared" si="2"/>
        <v>40.590000000000003</v>
      </c>
      <c r="L21" s="18">
        <f t="shared" si="6"/>
        <v>22.551252847380411</v>
      </c>
      <c r="M21" s="19">
        <f t="shared" si="3"/>
        <v>291.4817813765182</v>
      </c>
      <c r="N21" s="19">
        <f t="shared" si="3"/>
        <v>340.69028156221623</v>
      </c>
      <c r="O21" s="19">
        <f t="shared" si="3"/>
        <v>270.31862745098044</v>
      </c>
      <c r="P21" s="6">
        <v>60</v>
      </c>
      <c r="Q21" s="20">
        <f t="shared" si="4"/>
        <v>-21.163153925537756</v>
      </c>
      <c r="R21" s="32"/>
    </row>
    <row r="22" spans="1:18" ht="15">
      <c r="A22" s="6">
        <v>16</v>
      </c>
      <c r="B22" s="7" t="s">
        <v>23</v>
      </c>
      <c r="C22" s="17">
        <v>656.72</v>
      </c>
      <c r="D22" s="17">
        <v>405.39</v>
      </c>
      <c r="E22" s="17">
        <v>537.12</v>
      </c>
      <c r="F22" s="17">
        <f t="shared" si="1"/>
        <v>-119.60000000000002</v>
      </c>
      <c r="G22" s="18">
        <f t="shared" si="5"/>
        <v>-18.211718845169937</v>
      </c>
      <c r="H22" s="17">
        <v>403.86</v>
      </c>
      <c r="I22" s="17">
        <v>374.59000000000003</v>
      </c>
      <c r="J22" s="17">
        <v>416.02</v>
      </c>
      <c r="K22" s="17">
        <f t="shared" si="2"/>
        <v>12.159999999999968</v>
      </c>
      <c r="L22" s="18">
        <f t="shared" si="6"/>
        <v>3.0109443866686396</v>
      </c>
      <c r="M22" s="19">
        <f t="shared" si="3"/>
        <v>61.496528200755264</v>
      </c>
      <c r="N22" s="19">
        <f t="shared" si="3"/>
        <v>92.402377957029046</v>
      </c>
      <c r="O22" s="19">
        <f t="shared" si="3"/>
        <v>77.453827822460525</v>
      </c>
      <c r="P22" s="6">
        <v>60</v>
      </c>
      <c r="Q22" s="20">
        <f t="shared" si="4"/>
        <v>15.957299621705261</v>
      </c>
      <c r="R22" s="32"/>
    </row>
    <row r="23" spans="1:18" ht="15">
      <c r="A23" s="6">
        <v>17</v>
      </c>
      <c r="B23" s="7" t="s">
        <v>24</v>
      </c>
      <c r="C23" s="17">
        <v>410.85</v>
      </c>
      <c r="D23" s="17">
        <v>291.41000000000003</v>
      </c>
      <c r="E23" s="17">
        <v>393.48</v>
      </c>
      <c r="F23" s="17">
        <f t="shared" si="1"/>
        <v>-17.370000000000005</v>
      </c>
      <c r="G23" s="18">
        <f t="shared" si="5"/>
        <v>-4.2278203723986865</v>
      </c>
      <c r="H23" s="17">
        <v>667.33999999999992</v>
      </c>
      <c r="I23" s="17">
        <v>490.35</v>
      </c>
      <c r="J23" s="17">
        <v>609.01</v>
      </c>
      <c r="K23" s="17">
        <f t="shared" si="2"/>
        <v>-58.329999999999927</v>
      </c>
      <c r="L23" s="18">
        <f t="shared" si="6"/>
        <v>-8.740671921359418</v>
      </c>
      <c r="M23" s="19">
        <f t="shared" si="3"/>
        <v>162.42911038091759</v>
      </c>
      <c r="N23" s="19">
        <f t="shared" si="3"/>
        <v>168.26807590679797</v>
      </c>
      <c r="O23" s="19">
        <f t="shared" si="3"/>
        <v>154.77533800955575</v>
      </c>
      <c r="P23" s="6">
        <v>60</v>
      </c>
      <c r="Q23" s="20">
        <f t="shared" si="4"/>
        <v>-7.6537723713618391</v>
      </c>
      <c r="R23" s="32"/>
    </row>
    <row r="24" spans="1:18" ht="15">
      <c r="A24" s="6">
        <v>18</v>
      </c>
      <c r="B24" s="7" t="s">
        <v>25</v>
      </c>
      <c r="C24" s="17">
        <v>19120.71</v>
      </c>
      <c r="D24" s="17">
        <v>16254.86</v>
      </c>
      <c r="E24" s="17">
        <v>20511.18</v>
      </c>
      <c r="F24" s="17">
        <f t="shared" si="1"/>
        <v>1390.4700000000012</v>
      </c>
      <c r="G24" s="18">
        <f t="shared" si="5"/>
        <v>7.2720625960019323</v>
      </c>
      <c r="H24" s="17">
        <v>27680.489999999998</v>
      </c>
      <c r="I24" s="17">
        <v>24664.720000000001</v>
      </c>
      <c r="J24" s="17">
        <v>29088.87</v>
      </c>
      <c r="K24" s="17">
        <f t="shared" si="2"/>
        <v>1408.380000000001</v>
      </c>
      <c r="L24" s="18">
        <f t="shared" si="6"/>
        <v>5.087987965530961</v>
      </c>
      <c r="M24" s="19">
        <f t="shared" si="3"/>
        <v>144.76706147418165</v>
      </c>
      <c r="N24" s="19">
        <f t="shared" si="3"/>
        <v>151.73751111975128</v>
      </c>
      <c r="O24" s="19">
        <f t="shared" si="3"/>
        <v>141.81958327117209</v>
      </c>
      <c r="P24" s="6">
        <v>60</v>
      </c>
      <c r="Q24" s="20">
        <f t="shared" si="4"/>
        <v>-2.9474782030095525</v>
      </c>
      <c r="R24" s="32"/>
    </row>
    <row r="25" spans="1:18" ht="15">
      <c r="A25" s="6">
        <v>19</v>
      </c>
      <c r="B25" s="7" t="s">
        <v>26</v>
      </c>
      <c r="C25" s="17">
        <v>16476.400000000001</v>
      </c>
      <c r="D25" s="17">
        <v>13613.71</v>
      </c>
      <c r="E25" s="17">
        <v>14769.289999999999</v>
      </c>
      <c r="F25" s="17">
        <f t="shared" si="1"/>
        <v>-1707.1100000000024</v>
      </c>
      <c r="G25" s="18">
        <f t="shared" si="5"/>
        <v>-10.360940496710461</v>
      </c>
      <c r="H25" s="17">
        <v>14371.130000000001</v>
      </c>
      <c r="I25" s="17">
        <v>12850.01</v>
      </c>
      <c r="J25" s="17">
        <v>15004.539999999999</v>
      </c>
      <c r="K25" s="17">
        <f t="shared" si="2"/>
        <v>633.40999999999804</v>
      </c>
      <c r="L25" s="18">
        <f t="shared" si="6"/>
        <v>4.4075170150155065</v>
      </c>
      <c r="M25" s="19">
        <f t="shared" si="3"/>
        <v>87.222512199266831</v>
      </c>
      <c r="N25" s="19">
        <f t="shared" si="3"/>
        <v>94.390213982815865</v>
      </c>
      <c r="O25" s="19">
        <f t="shared" si="3"/>
        <v>101.59283215374606</v>
      </c>
      <c r="P25" s="6">
        <v>60</v>
      </c>
      <c r="Q25" s="20">
        <f t="shared" si="4"/>
        <v>14.370319954479228</v>
      </c>
      <c r="R25" s="32"/>
    </row>
    <row r="26" spans="1:18" ht="15">
      <c r="A26" s="6">
        <v>20</v>
      </c>
      <c r="B26" s="7" t="s">
        <v>27</v>
      </c>
      <c r="C26" s="17">
        <v>9609.17</v>
      </c>
      <c r="D26" s="17">
        <v>6401.66</v>
      </c>
      <c r="E26" s="17">
        <v>8808.07</v>
      </c>
      <c r="F26" s="17">
        <f t="shared" si="1"/>
        <v>-801.10000000000036</v>
      </c>
      <c r="G26" s="18">
        <f t="shared" si="5"/>
        <v>-8.3368282588402582</v>
      </c>
      <c r="H26" s="17">
        <v>6575.71</v>
      </c>
      <c r="I26" s="17">
        <v>4495.2199999999993</v>
      </c>
      <c r="J26" s="17">
        <v>6474.82</v>
      </c>
      <c r="K26" s="17">
        <f t="shared" si="2"/>
        <v>-100.89000000000033</v>
      </c>
      <c r="L26" s="18">
        <f t="shared" si="6"/>
        <v>-1.5342829899737112</v>
      </c>
      <c r="M26" s="19">
        <f t="shared" si="3"/>
        <v>68.431612719933142</v>
      </c>
      <c r="N26" s="19">
        <f t="shared" si="3"/>
        <v>70.219599291433781</v>
      </c>
      <c r="O26" s="19">
        <f t="shared" si="3"/>
        <v>73.510087908020722</v>
      </c>
      <c r="P26" s="6">
        <v>60</v>
      </c>
      <c r="Q26" s="20">
        <f t="shared" si="4"/>
        <v>5.0784751880875802</v>
      </c>
      <c r="R26" s="32"/>
    </row>
    <row r="27" spans="1:18" ht="15">
      <c r="A27" s="6">
        <v>21</v>
      </c>
      <c r="B27" s="7" t="s">
        <v>28</v>
      </c>
      <c r="C27" s="17">
        <v>4628.7</v>
      </c>
      <c r="D27" s="17">
        <v>3850.7</v>
      </c>
      <c r="E27" s="17">
        <v>4611.6200000000008</v>
      </c>
      <c r="F27" s="17">
        <f t="shared" si="1"/>
        <v>-17.079999999999018</v>
      </c>
      <c r="G27" s="18">
        <f t="shared" si="5"/>
        <v>-0.36900209562077946</v>
      </c>
      <c r="H27" s="17">
        <v>2855.58</v>
      </c>
      <c r="I27" s="17">
        <v>2569.16</v>
      </c>
      <c r="J27" s="17">
        <v>3095.19</v>
      </c>
      <c r="K27" s="17">
        <f t="shared" si="2"/>
        <v>239.61000000000013</v>
      </c>
      <c r="L27" s="18">
        <f t="shared" si="6"/>
        <v>8.3909398440947243</v>
      </c>
      <c r="M27" s="19">
        <f t="shared" si="3"/>
        <v>61.692915937520254</v>
      </c>
      <c r="N27" s="19">
        <f t="shared" si="3"/>
        <v>66.719297790012206</v>
      </c>
      <c r="O27" s="19">
        <f t="shared" si="3"/>
        <v>67.117195258932867</v>
      </c>
      <c r="P27" s="6">
        <v>60</v>
      </c>
      <c r="Q27" s="20">
        <f t="shared" si="4"/>
        <v>5.4242793214126124</v>
      </c>
      <c r="R27" s="32"/>
    </row>
    <row r="28" spans="1:18" ht="15">
      <c r="A28" s="6">
        <v>22</v>
      </c>
      <c r="B28" s="7" t="s">
        <v>29</v>
      </c>
      <c r="C28" s="17">
        <v>6098.5</v>
      </c>
      <c r="D28" s="17">
        <v>5244.92</v>
      </c>
      <c r="E28" s="17">
        <v>5429.39</v>
      </c>
      <c r="F28" s="17">
        <f t="shared" si="1"/>
        <v>-669.10999999999967</v>
      </c>
      <c r="G28" s="18">
        <f t="shared" si="5"/>
        <v>-10.971714355989173</v>
      </c>
      <c r="H28" s="17">
        <v>5306.01</v>
      </c>
      <c r="I28" s="17">
        <v>5431.73</v>
      </c>
      <c r="J28" s="17">
        <v>5057.6900000000005</v>
      </c>
      <c r="K28" s="17">
        <f t="shared" si="2"/>
        <v>-248.31999999999971</v>
      </c>
      <c r="L28" s="18">
        <f t="shared" si="6"/>
        <v>-4.6799761025704756</v>
      </c>
      <c r="M28" s="19">
        <f t="shared" si="3"/>
        <v>87.005165204558494</v>
      </c>
      <c r="N28" s="19">
        <f t="shared" si="3"/>
        <v>103.56173211412185</v>
      </c>
      <c r="O28" s="19">
        <f t="shared" si="3"/>
        <v>93.153927052578652</v>
      </c>
      <c r="P28" s="6">
        <v>60</v>
      </c>
      <c r="Q28" s="20">
        <f t="shared" si="4"/>
        <v>6.1487618480201576</v>
      </c>
      <c r="R28" s="32"/>
    </row>
    <row r="29" spans="1:18" ht="15">
      <c r="A29" s="6">
        <v>23</v>
      </c>
      <c r="B29" s="7" t="s">
        <v>30</v>
      </c>
      <c r="C29" s="17">
        <v>36.11</v>
      </c>
      <c r="D29" s="17">
        <v>33.11</v>
      </c>
      <c r="E29" s="17">
        <v>38.32</v>
      </c>
      <c r="F29" s="17">
        <f t="shared" si="1"/>
        <v>2.2100000000000009</v>
      </c>
      <c r="G29" s="18">
        <f t="shared" si="5"/>
        <v>6.1201883134865716</v>
      </c>
      <c r="H29" s="17">
        <v>27.27</v>
      </c>
      <c r="I29" s="17">
        <v>24.34</v>
      </c>
      <c r="J29" s="17">
        <v>53.92</v>
      </c>
      <c r="K29" s="17">
        <f t="shared" si="2"/>
        <v>26.650000000000002</v>
      </c>
      <c r="L29" s="18">
        <f t="shared" si="6"/>
        <v>97.72643931059774</v>
      </c>
      <c r="M29" s="19">
        <f t="shared" si="3"/>
        <v>75.519246746053724</v>
      </c>
      <c r="N29" s="19">
        <f t="shared" si="3"/>
        <v>73.512533977650264</v>
      </c>
      <c r="O29" s="19">
        <f t="shared" si="3"/>
        <v>140.7098121085595</v>
      </c>
      <c r="P29" s="6">
        <v>60</v>
      </c>
      <c r="Q29" s="20">
        <f t="shared" si="4"/>
        <v>65.190565362505779</v>
      </c>
      <c r="R29" s="32"/>
    </row>
    <row r="30" spans="1:18" ht="15">
      <c r="A30" s="6">
        <v>24</v>
      </c>
      <c r="B30" s="7" t="s">
        <v>31</v>
      </c>
      <c r="C30" s="17">
        <v>439.17</v>
      </c>
      <c r="D30" s="17">
        <v>448.1</v>
      </c>
      <c r="E30" s="17">
        <v>454.58</v>
      </c>
      <c r="F30" s="17">
        <f t="shared" si="1"/>
        <v>15.409999999999968</v>
      </c>
      <c r="G30" s="18">
        <f t="shared" si="5"/>
        <v>3.508891773117464</v>
      </c>
      <c r="H30" s="17">
        <v>371.34999999999997</v>
      </c>
      <c r="I30" s="17">
        <v>403.70000000000005</v>
      </c>
      <c r="J30" s="17">
        <v>283.26</v>
      </c>
      <c r="K30" s="17">
        <f t="shared" si="2"/>
        <v>-88.089999999999975</v>
      </c>
      <c r="L30" s="18">
        <f t="shared" si="6"/>
        <v>-23.721556483102191</v>
      </c>
      <c r="M30" s="19">
        <f t="shared" si="3"/>
        <v>84.557232962178645</v>
      </c>
      <c r="N30" s="19">
        <f t="shared" si="3"/>
        <v>90.091497433608581</v>
      </c>
      <c r="O30" s="19">
        <f t="shared" si="3"/>
        <v>62.312464252716794</v>
      </c>
      <c r="P30" s="6">
        <v>60</v>
      </c>
      <c r="Q30" s="20">
        <f t="shared" si="4"/>
        <v>-22.244768709461852</v>
      </c>
      <c r="R30" s="32"/>
    </row>
    <row r="31" spans="1:18" ht="15">
      <c r="A31" s="6">
        <v>25</v>
      </c>
      <c r="B31" s="7" t="s">
        <v>32</v>
      </c>
      <c r="C31" s="17">
        <v>47.06</v>
      </c>
      <c r="D31" s="17">
        <v>45.24</v>
      </c>
      <c r="E31" s="17">
        <v>53.14</v>
      </c>
      <c r="F31" s="17">
        <f t="shared" si="1"/>
        <v>6.0799999999999983</v>
      </c>
      <c r="G31" s="18">
        <f t="shared" si="5"/>
        <v>12.919677008074796</v>
      </c>
      <c r="H31" s="17">
        <v>10.540000000000001</v>
      </c>
      <c r="I31" s="17">
        <v>10.239999999999998</v>
      </c>
      <c r="J31" s="17">
        <v>11.71</v>
      </c>
      <c r="K31" s="17">
        <f t="shared" si="2"/>
        <v>1.17</v>
      </c>
      <c r="L31" s="18">
        <f t="shared" si="6"/>
        <v>11.100569259962048</v>
      </c>
      <c r="M31" s="19">
        <f t="shared" si="3"/>
        <v>22.39694007649809</v>
      </c>
      <c r="N31" s="19">
        <f t="shared" si="3"/>
        <v>22.634836427939874</v>
      </c>
      <c r="O31" s="19">
        <f t="shared" si="3"/>
        <v>22.036130974783593</v>
      </c>
      <c r="P31" s="6">
        <v>60</v>
      </c>
      <c r="Q31" s="20">
        <f t="shared" si="4"/>
        <v>-0.36080910171449787</v>
      </c>
      <c r="R31" s="32"/>
    </row>
    <row r="32" spans="1:18" ht="15">
      <c r="A32" s="6">
        <v>26</v>
      </c>
      <c r="B32" s="7" t="s">
        <v>33</v>
      </c>
      <c r="C32" s="17">
        <v>2927.12</v>
      </c>
      <c r="D32" s="17">
        <v>2318.42</v>
      </c>
      <c r="E32" s="17">
        <v>2706.47</v>
      </c>
      <c r="F32" s="17">
        <f t="shared" si="1"/>
        <v>-220.65000000000009</v>
      </c>
      <c r="G32" s="18">
        <f t="shared" si="5"/>
        <v>-7.5381262127961994</v>
      </c>
      <c r="H32" s="17">
        <v>5604.29</v>
      </c>
      <c r="I32" s="17">
        <v>4941.01</v>
      </c>
      <c r="J32" s="17">
        <v>5949.67</v>
      </c>
      <c r="K32" s="17">
        <f t="shared" si="2"/>
        <v>345.38000000000011</v>
      </c>
      <c r="L32" s="18">
        <f t="shared" si="6"/>
        <v>6.1627788711861822</v>
      </c>
      <c r="M32" s="19">
        <f t="shared" si="3"/>
        <v>191.4608898849381</v>
      </c>
      <c r="N32" s="19">
        <f t="shared" si="3"/>
        <v>213.11971083755316</v>
      </c>
      <c r="O32" s="19">
        <f t="shared" si="3"/>
        <v>219.83136705745864</v>
      </c>
      <c r="P32" s="6">
        <v>60</v>
      </c>
      <c r="Q32" s="20">
        <f t="shared" si="4"/>
        <v>28.370477172520538</v>
      </c>
      <c r="R32" s="32"/>
    </row>
    <row r="33" spans="1:18" ht="15">
      <c r="A33" s="6">
        <v>27</v>
      </c>
      <c r="B33" s="7" t="s">
        <v>34</v>
      </c>
      <c r="C33" s="17">
        <v>59.15</v>
      </c>
      <c r="D33" s="17">
        <v>45.33</v>
      </c>
      <c r="E33" s="17">
        <v>40.9</v>
      </c>
      <c r="F33" s="17">
        <f t="shared" si="1"/>
        <v>-18.25</v>
      </c>
      <c r="G33" s="18">
        <f t="shared" si="5"/>
        <v>-30.853761622992394</v>
      </c>
      <c r="H33" s="17">
        <v>60.86</v>
      </c>
      <c r="I33" s="17">
        <v>114.9</v>
      </c>
      <c r="J33" s="17">
        <v>84.28</v>
      </c>
      <c r="K33" s="17">
        <f t="shared" si="2"/>
        <v>23.42</v>
      </c>
      <c r="L33" s="18">
        <f t="shared" si="6"/>
        <v>38.481761419651662</v>
      </c>
      <c r="M33" s="19">
        <f t="shared" si="3"/>
        <v>102.8909551986475</v>
      </c>
      <c r="N33" s="19">
        <f t="shared" si="3"/>
        <v>253.4745201853078</v>
      </c>
      <c r="O33" s="19">
        <f t="shared" si="3"/>
        <v>206.06356968215161</v>
      </c>
      <c r="P33" s="6">
        <v>60</v>
      </c>
      <c r="Q33" s="20">
        <f t="shared" si="4"/>
        <v>103.17261448350411</v>
      </c>
      <c r="R33" s="32"/>
    </row>
    <row r="34" spans="1:18" ht="15">
      <c r="A34" s="6">
        <v>28</v>
      </c>
      <c r="B34" s="7" t="s">
        <v>35</v>
      </c>
      <c r="C34" s="17">
        <v>238.01</v>
      </c>
      <c r="D34" s="17">
        <v>135.19999999999999</v>
      </c>
      <c r="E34" s="17">
        <v>162.69999999999999</v>
      </c>
      <c r="F34" s="17">
        <f t="shared" si="1"/>
        <v>-75.31</v>
      </c>
      <c r="G34" s="18">
        <f t="shared" si="5"/>
        <v>-31.641527666904757</v>
      </c>
      <c r="H34" s="17">
        <v>611.63</v>
      </c>
      <c r="I34" s="17">
        <v>505.38</v>
      </c>
      <c r="J34" s="17">
        <v>657.97</v>
      </c>
      <c r="K34" s="17">
        <f t="shared" si="2"/>
        <v>46.340000000000032</v>
      </c>
      <c r="L34" s="18">
        <f t="shared" si="6"/>
        <v>7.5764759740365966</v>
      </c>
      <c r="M34" s="19">
        <f t="shared" si="3"/>
        <v>256.97659762194866</v>
      </c>
      <c r="N34" s="19">
        <f t="shared" si="3"/>
        <v>373.80177514792899</v>
      </c>
      <c r="O34" s="19">
        <f t="shared" si="3"/>
        <v>404.4068838352797</v>
      </c>
      <c r="P34" s="6">
        <v>60</v>
      </c>
      <c r="Q34" s="20">
        <f t="shared" si="4"/>
        <v>147.43028621333104</v>
      </c>
      <c r="R34" s="32"/>
    </row>
    <row r="35" spans="1:18" ht="15">
      <c r="A35" s="6">
        <v>29</v>
      </c>
      <c r="B35" s="7" t="s">
        <v>36</v>
      </c>
      <c r="C35" s="17">
        <v>231.48</v>
      </c>
      <c r="D35" s="17">
        <v>231.48</v>
      </c>
      <c r="E35" s="17">
        <v>231.48</v>
      </c>
      <c r="F35" s="17">
        <f t="shared" si="1"/>
        <v>0</v>
      </c>
      <c r="G35" s="18">
        <f t="shared" si="5"/>
        <v>0</v>
      </c>
      <c r="H35" s="17">
        <v>58.59</v>
      </c>
      <c r="I35" s="17">
        <v>58.59</v>
      </c>
      <c r="J35" s="17">
        <v>55.9</v>
      </c>
      <c r="K35" s="17">
        <f t="shared" si="2"/>
        <v>-2.6900000000000048</v>
      </c>
      <c r="L35" s="18">
        <f t="shared" si="6"/>
        <v>-4.5912271718723412</v>
      </c>
      <c r="M35" s="19">
        <f t="shared" si="3"/>
        <v>25.311041990668741</v>
      </c>
      <c r="N35" s="19">
        <f t="shared" si="3"/>
        <v>25.311041990668741</v>
      </c>
      <c r="O35" s="19">
        <f t="shared" si="3"/>
        <v>24.148954553309139</v>
      </c>
      <c r="P35" s="6">
        <v>60</v>
      </c>
      <c r="Q35" s="20">
        <f t="shared" si="4"/>
        <v>-1.1620874373596024</v>
      </c>
      <c r="R35" s="32"/>
    </row>
    <row r="36" spans="1:18" ht="15">
      <c r="A36" s="6">
        <v>30</v>
      </c>
      <c r="B36" s="7" t="s">
        <v>37</v>
      </c>
      <c r="C36" s="17">
        <v>11.94</v>
      </c>
      <c r="D36" s="17">
        <v>11.26</v>
      </c>
      <c r="E36" s="17">
        <v>13.28</v>
      </c>
      <c r="F36" s="17">
        <f t="shared" si="1"/>
        <v>1.3399999999999999</v>
      </c>
      <c r="G36" s="18">
        <f t="shared" si="5"/>
        <v>11.222780569514237</v>
      </c>
      <c r="H36" s="17">
        <v>12.21</v>
      </c>
      <c r="I36" s="17">
        <v>13.21</v>
      </c>
      <c r="J36" s="17">
        <v>12.93</v>
      </c>
      <c r="K36" s="17">
        <f t="shared" si="2"/>
        <v>0.71999999999999886</v>
      </c>
      <c r="L36" s="18">
        <f t="shared" si="6"/>
        <v>5.896805896805887</v>
      </c>
      <c r="M36" s="19">
        <f t="shared" si="3"/>
        <v>102.26130653266333</v>
      </c>
      <c r="N36" s="19">
        <f t="shared" si="3"/>
        <v>117.31793960923625</v>
      </c>
      <c r="O36" s="19">
        <f t="shared" si="3"/>
        <v>97.364457831325296</v>
      </c>
      <c r="P36" s="6">
        <v>60</v>
      </c>
      <c r="Q36" s="20">
        <f t="shared" si="4"/>
        <v>-4.8968487013380297</v>
      </c>
      <c r="R36" s="32"/>
    </row>
    <row r="37" spans="1:18" ht="15">
      <c r="A37" s="6">
        <v>31</v>
      </c>
      <c r="B37" s="7" t="s">
        <v>38</v>
      </c>
      <c r="C37" s="17">
        <v>1528.64</v>
      </c>
      <c r="D37" s="17">
        <v>1258.03</v>
      </c>
      <c r="E37" s="17">
        <v>1453.13</v>
      </c>
      <c r="F37" s="17">
        <f t="shared" si="1"/>
        <v>-75.509999999999991</v>
      </c>
      <c r="G37" s="18">
        <f t="shared" si="5"/>
        <v>-4.9396849487125802</v>
      </c>
      <c r="H37" s="17">
        <v>2405.09</v>
      </c>
      <c r="I37" s="17">
        <v>2099.48</v>
      </c>
      <c r="J37" s="17">
        <v>2467.7399999999998</v>
      </c>
      <c r="K37" s="17">
        <f t="shared" si="2"/>
        <v>62.649999999999636</v>
      </c>
      <c r="L37" s="18">
        <f t="shared" si="6"/>
        <v>2.6048921246190218</v>
      </c>
      <c r="M37" s="19">
        <f t="shared" si="3"/>
        <v>157.33527841741679</v>
      </c>
      <c r="N37" s="19">
        <f t="shared" si="3"/>
        <v>166.88632226576473</v>
      </c>
      <c r="O37" s="19">
        <f t="shared" si="3"/>
        <v>169.82238340685277</v>
      </c>
      <c r="P37" s="6">
        <v>60</v>
      </c>
      <c r="Q37" s="20">
        <f t="shared" si="4"/>
        <v>12.487104989435977</v>
      </c>
      <c r="R37" s="32"/>
    </row>
    <row r="38" spans="1:18">
      <c r="A38" s="34" t="s">
        <v>39</v>
      </c>
      <c r="B38" s="35"/>
      <c r="C38" s="21">
        <f>SUM(C19:C37)</f>
        <v>81141.409999999974</v>
      </c>
      <c r="D38" s="21">
        <f>SUM(D19:D37)</f>
        <v>66007.649999999994</v>
      </c>
      <c r="E38" s="21">
        <v>77589.36</v>
      </c>
      <c r="F38" s="21">
        <f t="shared" si="1"/>
        <v>-3552.0499999999738</v>
      </c>
      <c r="G38" s="22">
        <f t="shared" si="5"/>
        <v>-4.377604480868615</v>
      </c>
      <c r="H38" s="21">
        <v>80811.139999999985</v>
      </c>
      <c r="I38" s="21">
        <v>71716.479999999996</v>
      </c>
      <c r="J38" s="21">
        <v>83819.899999999994</v>
      </c>
      <c r="K38" s="21">
        <f t="shared" si="2"/>
        <v>3008.7600000000093</v>
      </c>
      <c r="L38" s="22">
        <f t="shared" si="6"/>
        <v>3.7231995489730871</v>
      </c>
      <c r="M38" s="23">
        <f t="shared" ref="M38:O58" si="7">(H38/C38)*100</f>
        <v>99.592969853494054</v>
      </c>
      <c r="N38" s="23">
        <f t="shared" si="7"/>
        <v>108.64873995665654</v>
      </c>
      <c r="O38" s="23">
        <f t="shared" si="7"/>
        <v>108.03014743258611</v>
      </c>
      <c r="P38" s="24">
        <v>60</v>
      </c>
      <c r="Q38" s="24">
        <f t="shared" si="4"/>
        <v>8.4371775790920509</v>
      </c>
      <c r="R38" s="33"/>
    </row>
    <row r="39" spans="1:18" ht="15">
      <c r="A39" s="6">
        <v>32</v>
      </c>
      <c r="B39" s="7" t="s">
        <v>40</v>
      </c>
      <c r="C39" s="17">
        <v>26648.44</v>
      </c>
      <c r="D39" s="17">
        <v>18892.099999999999</v>
      </c>
      <c r="E39" s="17">
        <v>19555.239999999998</v>
      </c>
      <c r="F39" s="17">
        <f t="shared" si="1"/>
        <v>-7093.2000000000007</v>
      </c>
      <c r="G39" s="18">
        <f t="shared" si="5"/>
        <v>-26.617693193297626</v>
      </c>
      <c r="H39" s="17">
        <v>4196.8999999999996</v>
      </c>
      <c r="I39" s="17">
        <v>10349.15</v>
      </c>
      <c r="J39" s="17">
        <v>10094.540000000001</v>
      </c>
      <c r="K39" s="17">
        <f t="shared" si="2"/>
        <v>5897.6400000000012</v>
      </c>
      <c r="L39" s="18">
        <f t="shared" si="6"/>
        <v>140.52371988848918</v>
      </c>
      <c r="M39" s="19">
        <f t="shared" si="7"/>
        <v>15.749139536873452</v>
      </c>
      <c r="N39" s="19">
        <f t="shared" si="7"/>
        <v>54.78030499520964</v>
      </c>
      <c r="O39" s="19">
        <f t="shared" si="7"/>
        <v>51.620639787596581</v>
      </c>
      <c r="P39" s="6">
        <v>60</v>
      </c>
      <c r="Q39" s="20">
        <f t="shared" si="4"/>
        <v>35.87150025072313</v>
      </c>
      <c r="R39" s="32"/>
    </row>
    <row r="40" spans="1:18">
      <c r="A40" s="34" t="s">
        <v>41</v>
      </c>
      <c r="B40" s="35"/>
      <c r="C40" s="21">
        <f>SUM(C39:C39)</f>
        <v>26648.44</v>
      </c>
      <c r="D40" s="21">
        <f>SUM(D39:D39)</f>
        <v>18892.099999999999</v>
      </c>
      <c r="E40" s="21">
        <v>19555.239999999998</v>
      </c>
      <c r="F40" s="21">
        <f t="shared" si="1"/>
        <v>-7093.2000000000007</v>
      </c>
      <c r="G40" s="22">
        <f t="shared" si="5"/>
        <v>-26.617693193297626</v>
      </c>
      <c r="H40" s="21">
        <v>4196.8999999999996</v>
      </c>
      <c r="I40" s="21">
        <v>10349.15</v>
      </c>
      <c r="J40" s="21">
        <v>10094.540000000001</v>
      </c>
      <c r="K40" s="21">
        <f t="shared" si="2"/>
        <v>5897.6400000000012</v>
      </c>
      <c r="L40" s="22">
        <f t="shared" si="6"/>
        <v>140.52371988848918</v>
      </c>
      <c r="M40" s="23">
        <f t="shared" si="7"/>
        <v>15.749139536873452</v>
      </c>
      <c r="N40" s="23">
        <f t="shared" si="7"/>
        <v>54.78030499520964</v>
      </c>
      <c r="O40" s="23">
        <f t="shared" si="7"/>
        <v>51.620639787596581</v>
      </c>
      <c r="P40" s="24">
        <v>60</v>
      </c>
      <c r="Q40" s="24">
        <f t="shared" si="4"/>
        <v>35.87150025072313</v>
      </c>
      <c r="R40" s="33"/>
    </row>
    <row r="41" spans="1:18" ht="15">
      <c r="A41" s="6">
        <v>33</v>
      </c>
      <c r="B41" s="7" t="s">
        <v>42</v>
      </c>
      <c r="C41" s="17">
        <v>17856.689999999999</v>
      </c>
      <c r="D41" s="17">
        <v>17118.580000000002</v>
      </c>
      <c r="E41" s="17">
        <v>17979.93</v>
      </c>
      <c r="F41" s="17">
        <f t="shared" si="1"/>
        <v>123.2400000000016</v>
      </c>
      <c r="G41" s="18">
        <f t="shared" si="5"/>
        <v>0.69016150249571229</v>
      </c>
      <c r="H41" s="17">
        <v>9994.3999999999978</v>
      </c>
      <c r="I41" s="17">
        <v>8816.32</v>
      </c>
      <c r="J41" s="17">
        <v>10867.93</v>
      </c>
      <c r="K41" s="17">
        <f t="shared" si="2"/>
        <v>873.53000000000247</v>
      </c>
      <c r="L41" s="18">
        <f t="shared" si="6"/>
        <v>8.7401945089250237</v>
      </c>
      <c r="M41" s="19">
        <f t="shared" si="7"/>
        <v>55.970059400706397</v>
      </c>
      <c r="N41" s="19">
        <f t="shared" si="7"/>
        <v>51.501467995593089</v>
      </c>
      <c r="O41" s="19">
        <f t="shared" si="7"/>
        <v>60.444784823967609</v>
      </c>
      <c r="P41" s="6">
        <v>60</v>
      </c>
      <c r="Q41" s="20">
        <f t="shared" si="4"/>
        <v>4.4747254232612121</v>
      </c>
      <c r="R41" s="32"/>
    </row>
    <row r="42" spans="1:18">
      <c r="A42" s="34" t="s">
        <v>43</v>
      </c>
      <c r="B42" s="35"/>
      <c r="C42" s="21">
        <f>SUM(C41:C41)</f>
        <v>17856.689999999999</v>
      </c>
      <c r="D42" s="21">
        <f>SUM(D41:D41)</f>
        <v>17118.580000000002</v>
      </c>
      <c r="E42" s="21">
        <v>17979.93</v>
      </c>
      <c r="F42" s="21">
        <f t="shared" si="1"/>
        <v>123.2400000000016</v>
      </c>
      <c r="G42" s="22">
        <f t="shared" si="5"/>
        <v>0.69016150249571229</v>
      </c>
      <c r="H42" s="21">
        <v>9994.3999999999978</v>
      </c>
      <c r="I42" s="21">
        <v>8816.32</v>
      </c>
      <c r="J42" s="21">
        <v>10867.93</v>
      </c>
      <c r="K42" s="21">
        <f t="shared" si="2"/>
        <v>873.53000000000247</v>
      </c>
      <c r="L42" s="22">
        <f t="shared" si="6"/>
        <v>8.7401945089250237</v>
      </c>
      <c r="M42" s="23">
        <f t="shared" si="7"/>
        <v>55.970059400706397</v>
      </c>
      <c r="N42" s="23">
        <f t="shared" si="7"/>
        <v>51.501467995593089</v>
      </c>
      <c r="O42" s="23">
        <f t="shared" si="7"/>
        <v>60.444784823967609</v>
      </c>
      <c r="P42" s="24">
        <v>60</v>
      </c>
      <c r="Q42" s="24">
        <f t="shared" si="4"/>
        <v>4.4747254232612121</v>
      </c>
      <c r="R42" s="33"/>
    </row>
    <row r="43" spans="1:18" ht="15">
      <c r="A43" s="6">
        <v>34</v>
      </c>
      <c r="B43" s="7" t="s">
        <v>44</v>
      </c>
      <c r="C43" s="17">
        <v>1124.53</v>
      </c>
      <c r="D43" s="17">
        <v>984.32</v>
      </c>
      <c r="E43" s="17">
        <v>979.78</v>
      </c>
      <c r="F43" s="17">
        <f t="shared" si="1"/>
        <v>-144.75</v>
      </c>
      <c r="G43" s="18">
        <f t="shared" si="5"/>
        <v>-12.872044320738443</v>
      </c>
      <c r="H43" s="17">
        <v>2679.8500000000004</v>
      </c>
      <c r="I43" s="17">
        <v>2198.6099999999997</v>
      </c>
      <c r="J43" s="17">
        <v>2924.8599999999997</v>
      </c>
      <c r="K43" s="17">
        <f t="shared" si="2"/>
        <v>245.00999999999931</v>
      </c>
      <c r="L43" s="18">
        <f t="shared" si="6"/>
        <v>9.1426758960389307</v>
      </c>
      <c r="M43" s="19">
        <f t="shared" si="7"/>
        <v>238.30844886308063</v>
      </c>
      <c r="N43" s="19">
        <f t="shared" si="7"/>
        <v>223.36333712613779</v>
      </c>
      <c r="O43" s="19">
        <f t="shared" si="7"/>
        <v>298.52211720998588</v>
      </c>
      <c r="P43" s="6">
        <v>60</v>
      </c>
      <c r="Q43" s="20">
        <f t="shared" si="4"/>
        <v>60.213668346905251</v>
      </c>
      <c r="R43" s="32"/>
    </row>
    <row r="44" spans="1:18" ht="15">
      <c r="A44" s="6">
        <v>35</v>
      </c>
      <c r="B44" s="7" t="s">
        <v>45</v>
      </c>
      <c r="C44" s="17">
        <v>929.79</v>
      </c>
      <c r="D44" s="17">
        <v>665.03</v>
      </c>
      <c r="E44" s="17">
        <v>598.23</v>
      </c>
      <c r="F44" s="17">
        <f t="shared" si="1"/>
        <v>-331.55999999999995</v>
      </c>
      <c r="G44" s="18">
        <f t="shared" si="5"/>
        <v>-35.6596650856645</v>
      </c>
      <c r="H44" s="17">
        <v>356.58</v>
      </c>
      <c r="I44" s="17">
        <v>342.54999999999995</v>
      </c>
      <c r="J44" s="17">
        <v>354.1</v>
      </c>
      <c r="K44" s="17">
        <f t="shared" si="2"/>
        <v>-2.4799999999999613</v>
      </c>
      <c r="L44" s="18">
        <f t="shared" si="6"/>
        <v>-0.69549610185651511</v>
      </c>
      <c r="M44" s="19">
        <f t="shared" si="7"/>
        <v>38.350595295711933</v>
      </c>
      <c r="N44" s="19">
        <f t="shared" si="7"/>
        <v>51.508954483256389</v>
      </c>
      <c r="O44" s="19">
        <f t="shared" si="7"/>
        <v>59.191280945455759</v>
      </c>
      <c r="P44" s="6">
        <v>60</v>
      </c>
      <c r="Q44" s="20">
        <f t="shared" si="4"/>
        <v>20.840685649743826</v>
      </c>
      <c r="R44" s="32"/>
    </row>
    <row r="45" spans="1:18" ht="15">
      <c r="A45" s="6">
        <v>36</v>
      </c>
      <c r="B45" s="7" t="s">
        <v>46</v>
      </c>
      <c r="C45" s="17">
        <v>374.82</v>
      </c>
      <c r="D45" s="17">
        <v>261.06</v>
      </c>
      <c r="E45" s="17">
        <v>370.40999999999997</v>
      </c>
      <c r="F45" s="17">
        <f t="shared" si="1"/>
        <v>-4.410000000000025</v>
      </c>
      <c r="G45" s="18">
        <f t="shared" si="5"/>
        <v>-1.1765647510805253</v>
      </c>
      <c r="H45" s="17">
        <v>473.47999999999996</v>
      </c>
      <c r="I45" s="17">
        <v>507.46000000000004</v>
      </c>
      <c r="J45" s="17">
        <v>457.28</v>
      </c>
      <c r="K45" s="17">
        <f t="shared" si="2"/>
        <v>-16.199999999999989</v>
      </c>
      <c r="L45" s="18">
        <f t="shared" si="6"/>
        <v>-3.4214750359043657</v>
      </c>
      <c r="M45" s="19">
        <f t="shared" si="7"/>
        <v>126.32196787791472</v>
      </c>
      <c r="N45" s="19">
        <f t="shared" si="7"/>
        <v>194.38443269746421</v>
      </c>
      <c r="O45" s="19">
        <f t="shared" si="7"/>
        <v>123.45239059420643</v>
      </c>
      <c r="P45" s="6">
        <v>60</v>
      </c>
      <c r="Q45" s="20">
        <f t="shared" si="4"/>
        <v>-2.8695772837082814</v>
      </c>
      <c r="R45" s="32"/>
    </row>
    <row r="46" spans="1:18" ht="15">
      <c r="A46" s="6">
        <v>37</v>
      </c>
      <c r="B46" s="7" t="s">
        <v>47</v>
      </c>
      <c r="C46" s="17">
        <v>1112.42</v>
      </c>
      <c r="D46" s="17">
        <v>483.69</v>
      </c>
      <c r="E46" s="17">
        <v>475.37</v>
      </c>
      <c r="F46" s="17">
        <f t="shared" si="1"/>
        <v>-637.05000000000007</v>
      </c>
      <c r="G46" s="18">
        <f t="shared" si="5"/>
        <v>-57.267039427554344</v>
      </c>
      <c r="H46" s="17">
        <v>546.04999999999995</v>
      </c>
      <c r="I46" s="17">
        <v>475.34999999999997</v>
      </c>
      <c r="J46" s="17">
        <v>629.15000000000009</v>
      </c>
      <c r="K46" s="17">
        <f t="shared" si="2"/>
        <v>83.100000000000136</v>
      </c>
      <c r="L46" s="18">
        <f t="shared" si="6"/>
        <v>15.218386594634218</v>
      </c>
      <c r="M46" s="19">
        <f t="shared" si="7"/>
        <v>49.086675895794748</v>
      </c>
      <c r="N46" s="19">
        <f t="shared" si="7"/>
        <v>98.275755132419519</v>
      </c>
      <c r="O46" s="19">
        <f t="shared" si="7"/>
        <v>132.34953825441238</v>
      </c>
      <c r="P46" s="6">
        <v>60</v>
      </c>
      <c r="Q46" s="20">
        <f t="shared" si="4"/>
        <v>83.262862358617639</v>
      </c>
      <c r="R46" s="32"/>
    </row>
    <row r="47" spans="1:18" ht="15">
      <c r="A47" s="6">
        <v>38</v>
      </c>
      <c r="B47" s="7" t="s">
        <v>48</v>
      </c>
      <c r="C47" s="17">
        <v>29.06</v>
      </c>
      <c r="D47" s="17">
        <v>21.75</v>
      </c>
      <c r="E47" s="17">
        <v>61.5</v>
      </c>
      <c r="F47" s="17">
        <f t="shared" si="1"/>
        <v>32.44</v>
      </c>
      <c r="G47" s="18">
        <f t="shared" si="5"/>
        <v>111.63110805230556</v>
      </c>
      <c r="H47" s="17">
        <v>245.76999999999998</v>
      </c>
      <c r="I47" s="17">
        <v>215.4</v>
      </c>
      <c r="J47" s="17">
        <v>263.74</v>
      </c>
      <c r="K47" s="17">
        <f t="shared" si="2"/>
        <v>17.970000000000027</v>
      </c>
      <c r="L47" s="18">
        <f t="shared" si="6"/>
        <v>7.3117142043374006</v>
      </c>
      <c r="M47" s="19">
        <f t="shared" si="7"/>
        <v>845.73296627666889</v>
      </c>
      <c r="N47" s="19">
        <f t="shared" si="7"/>
        <v>990.34482758620697</v>
      </c>
      <c r="O47" s="19">
        <f t="shared" si="7"/>
        <v>428.84552845528458</v>
      </c>
      <c r="P47" s="6">
        <v>60</v>
      </c>
      <c r="Q47" s="20">
        <f t="shared" si="4"/>
        <v>-416.88743782138431</v>
      </c>
      <c r="R47" s="32"/>
    </row>
    <row r="48" spans="1:18" ht="15">
      <c r="A48" s="6">
        <v>39</v>
      </c>
      <c r="B48" s="7" t="s">
        <v>49</v>
      </c>
      <c r="C48" s="17">
        <v>316.49</v>
      </c>
      <c r="D48" s="17">
        <v>288.42</v>
      </c>
      <c r="E48" s="17">
        <v>248.82</v>
      </c>
      <c r="F48" s="17">
        <f t="shared" si="1"/>
        <v>-67.670000000000016</v>
      </c>
      <c r="G48" s="18">
        <f t="shared" si="5"/>
        <v>-21.381402255995454</v>
      </c>
      <c r="H48" s="17">
        <v>134.24</v>
      </c>
      <c r="I48" s="17">
        <v>137.73999999999998</v>
      </c>
      <c r="J48" s="17">
        <v>132.27000000000001</v>
      </c>
      <c r="K48" s="17">
        <f t="shared" si="2"/>
        <v>-1.9699999999999989</v>
      </c>
      <c r="L48" s="18">
        <f t="shared" si="6"/>
        <v>-1.4675208581644805</v>
      </c>
      <c r="M48" s="19">
        <f t="shared" si="7"/>
        <v>42.415242187746848</v>
      </c>
      <c r="N48" s="19">
        <f t="shared" si="7"/>
        <v>47.756743637750496</v>
      </c>
      <c r="O48" s="19">
        <f t="shared" si="7"/>
        <v>53.158910055461781</v>
      </c>
      <c r="P48" s="6">
        <v>60</v>
      </c>
      <c r="Q48" s="20">
        <f t="shared" si="4"/>
        <v>10.743667867714933</v>
      </c>
      <c r="R48" s="32"/>
    </row>
    <row r="49" spans="1:18" ht="15">
      <c r="A49" s="6">
        <v>40</v>
      </c>
      <c r="B49" s="7" t="s">
        <v>50</v>
      </c>
      <c r="C49" s="17">
        <v>270.77</v>
      </c>
      <c r="D49" s="17">
        <v>199.76</v>
      </c>
      <c r="E49" s="17">
        <v>185.88</v>
      </c>
      <c r="F49" s="17">
        <f t="shared" si="1"/>
        <v>-84.889999999999986</v>
      </c>
      <c r="G49" s="18">
        <f t="shared" si="5"/>
        <v>-31.351331388263098</v>
      </c>
      <c r="H49" s="17">
        <v>173.45</v>
      </c>
      <c r="I49" s="17">
        <v>167.97000000000003</v>
      </c>
      <c r="J49" s="17">
        <v>153.12</v>
      </c>
      <c r="K49" s="17">
        <f t="shared" si="2"/>
        <v>-20.329999999999984</v>
      </c>
      <c r="L49" s="18">
        <f t="shared" si="6"/>
        <v>-11.720957048140667</v>
      </c>
      <c r="M49" s="19">
        <f t="shared" si="7"/>
        <v>64.058056653248144</v>
      </c>
      <c r="N49" s="19">
        <f t="shared" si="7"/>
        <v>84.085903083700458</v>
      </c>
      <c r="O49" s="19">
        <f t="shared" si="7"/>
        <v>82.375726275016149</v>
      </c>
      <c r="P49" s="6">
        <v>60</v>
      </c>
      <c r="Q49" s="20">
        <f t="shared" si="4"/>
        <v>18.317669621768005</v>
      </c>
      <c r="R49" s="32"/>
    </row>
    <row r="50" spans="1:18">
      <c r="A50" s="34" t="s">
        <v>51</v>
      </c>
      <c r="B50" s="35"/>
      <c r="C50" s="21">
        <f>SUM(C43:C49)</f>
        <v>4157.8799999999992</v>
      </c>
      <c r="D50" s="21">
        <f>SUM(D43:D49)</f>
        <v>2904.0299999999997</v>
      </c>
      <c r="E50" s="21">
        <v>2919.99</v>
      </c>
      <c r="F50" s="21">
        <f t="shared" si="1"/>
        <v>-1237.8899999999994</v>
      </c>
      <c r="G50" s="22">
        <f t="shared" si="5"/>
        <v>-29.772143496204791</v>
      </c>
      <c r="H50" s="21">
        <v>4609.42</v>
      </c>
      <c r="I50" s="21">
        <v>4045.0699999999997</v>
      </c>
      <c r="J50" s="21">
        <v>4914.5199999999995</v>
      </c>
      <c r="K50" s="21">
        <f t="shared" si="2"/>
        <v>305.09999999999945</v>
      </c>
      <c r="L50" s="22">
        <f t="shared" si="6"/>
        <v>6.6190540241505325</v>
      </c>
      <c r="M50" s="23">
        <f t="shared" si="7"/>
        <v>110.8598612754577</v>
      </c>
      <c r="N50" s="23">
        <f t="shared" si="7"/>
        <v>139.29160511427224</v>
      </c>
      <c r="O50" s="23">
        <f t="shared" si="7"/>
        <v>168.30605584265697</v>
      </c>
      <c r="P50" s="24">
        <v>60</v>
      </c>
      <c r="Q50" s="24">
        <f t="shared" si="4"/>
        <v>57.446194567199271</v>
      </c>
      <c r="R50" s="33"/>
    </row>
    <row r="51" spans="1:18" ht="15">
      <c r="A51" s="6">
        <v>41</v>
      </c>
      <c r="B51" s="7" t="s">
        <v>52</v>
      </c>
      <c r="C51" s="17">
        <v>0</v>
      </c>
      <c r="D51" s="17">
        <v>0</v>
      </c>
      <c r="E51" s="17">
        <v>53.769999999999996</v>
      </c>
      <c r="F51" s="17">
        <f t="shared" si="1"/>
        <v>53.769999999999996</v>
      </c>
      <c r="G51" s="18" t="str">
        <f t="shared" si="5"/>
        <v/>
      </c>
      <c r="H51" s="17">
        <v>0</v>
      </c>
      <c r="I51" s="17">
        <v>0</v>
      </c>
      <c r="J51" s="17">
        <v>0</v>
      </c>
      <c r="K51" s="17">
        <f t="shared" si="2"/>
        <v>0</v>
      </c>
      <c r="L51" s="17">
        <f t="shared" si="2"/>
        <v>0</v>
      </c>
      <c r="M51" s="17">
        <f t="shared" si="2"/>
        <v>0</v>
      </c>
      <c r="N51" s="17">
        <f t="shared" si="2"/>
        <v>0</v>
      </c>
      <c r="O51" s="17">
        <f t="shared" si="2"/>
        <v>0</v>
      </c>
      <c r="P51" s="6">
        <f t="shared" si="2"/>
        <v>0</v>
      </c>
      <c r="Q51" s="6">
        <f t="shared" si="2"/>
        <v>0</v>
      </c>
      <c r="R51" s="32"/>
    </row>
    <row r="52" spans="1:18" ht="15">
      <c r="A52" s="6">
        <v>42</v>
      </c>
      <c r="B52" s="7" t="s">
        <v>53</v>
      </c>
      <c r="C52" s="17">
        <v>0</v>
      </c>
      <c r="D52" s="17">
        <v>0</v>
      </c>
      <c r="E52" s="17">
        <v>0</v>
      </c>
      <c r="F52" s="17">
        <f t="shared" si="1"/>
        <v>0</v>
      </c>
      <c r="G52" s="18" t="str">
        <f t="shared" si="5"/>
        <v/>
      </c>
      <c r="H52" s="17">
        <v>0</v>
      </c>
      <c r="I52" s="17">
        <v>0</v>
      </c>
      <c r="J52" s="17">
        <v>0</v>
      </c>
      <c r="K52" s="17">
        <f t="shared" ref="K52:Q58" si="8">(J52-H52)</f>
        <v>0</v>
      </c>
      <c r="L52" s="17">
        <f t="shared" si="8"/>
        <v>0</v>
      </c>
      <c r="M52" s="17">
        <f t="shared" si="8"/>
        <v>0</v>
      </c>
      <c r="N52" s="17">
        <f t="shared" si="8"/>
        <v>0</v>
      </c>
      <c r="O52" s="17">
        <f t="shared" si="8"/>
        <v>0</v>
      </c>
      <c r="P52" s="6">
        <f t="shared" si="8"/>
        <v>0</v>
      </c>
      <c r="Q52" s="6">
        <f t="shared" si="8"/>
        <v>0</v>
      </c>
      <c r="R52" s="32"/>
    </row>
    <row r="53" spans="1:18" ht="15">
      <c r="A53" s="6">
        <v>43</v>
      </c>
      <c r="B53" s="7" t="s">
        <v>54</v>
      </c>
      <c r="C53" s="17">
        <v>0</v>
      </c>
      <c r="D53" s="17">
        <v>0</v>
      </c>
      <c r="E53" s="17">
        <v>0</v>
      </c>
      <c r="F53" s="17">
        <f t="shared" si="1"/>
        <v>0</v>
      </c>
      <c r="G53" s="18" t="str">
        <f t="shared" si="5"/>
        <v/>
      </c>
      <c r="H53" s="17">
        <v>0</v>
      </c>
      <c r="I53" s="17">
        <v>0</v>
      </c>
      <c r="J53" s="17">
        <v>0</v>
      </c>
      <c r="K53" s="17">
        <f t="shared" si="8"/>
        <v>0</v>
      </c>
      <c r="L53" s="17">
        <f t="shared" si="8"/>
        <v>0</v>
      </c>
      <c r="M53" s="17">
        <f t="shared" si="8"/>
        <v>0</v>
      </c>
      <c r="N53" s="17">
        <f t="shared" si="8"/>
        <v>0</v>
      </c>
      <c r="O53" s="17">
        <f t="shared" si="8"/>
        <v>0</v>
      </c>
      <c r="P53" s="6">
        <f t="shared" si="8"/>
        <v>0</v>
      </c>
      <c r="Q53" s="6">
        <f t="shared" si="8"/>
        <v>0</v>
      </c>
    </row>
    <row r="54" spans="1:18" ht="15">
      <c r="A54" s="6">
        <v>44</v>
      </c>
      <c r="B54" s="7" t="s">
        <v>55</v>
      </c>
      <c r="C54" s="17">
        <v>0</v>
      </c>
      <c r="D54" s="17">
        <v>0</v>
      </c>
      <c r="E54" s="17">
        <v>0</v>
      </c>
      <c r="F54" s="17">
        <f t="shared" si="1"/>
        <v>0</v>
      </c>
      <c r="G54" s="18" t="str">
        <f t="shared" si="5"/>
        <v/>
      </c>
      <c r="H54" s="17">
        <v>0</v>
      </c>
      <c r="I54" s="17">
        <v>0</v>
      </c>
      <c r="J54" s="17">
        <v>0</v>
      </c>
      <c r="K54" s="17">
        <f t="shared" si="8"/>
        <v>0</v>
      </c>
      <c r="L54" s="17">
        <f t="shared" si="8"/>
        <v>0</v>
      </c>
      <c r="M54" s="17">
        <f t="shared" si="8"/>
        <v>0</v>
      </c>
      <c r="N54" s="17">
        <f t="shared" si="8"/>
        <v>0</v>
      </c>
      <c r="O54" s="17">
        <f t="shared" si="8"/>
        <v>0</v>
      </c>
      <c r="P54" s="6">
        <f t="shared" si="8"/>
        <v>0</v>
      </c>
      <c r="Q54" s="6">
        <f t="shared" si="8"/>
        <v>0</v>
      </c>
    </row>
    <row r="55" spans="1:18" ht="15">
      <c r="A55" s="6">
        <v>45</v>
      </c>
      <c r="B55" s="7" t="s">
        <v>56</v>
      </c>
      <c r="C55" s="17">
        <v>0</v>
      </c>
      <c r="D55" s="17">
        <v>0</v>
      </c>
      <c r="E55" s="17">
        <v>0</v>
      </c>
      <c r="F55" s="17">
        <f t="shared" si="1"/>
        <v>0</v>
      </c>
      <c r="G55" s="18" t="str">
        <f t="shared" si="5"/>
        <v/>
      </c>
      <c r="H55" s="17">
        <v>0</v>
      </c>
      <c r="I55" s="17">
        <v>0</v>
      </c>
      <c r="J55" s="17">
        <v>0</v>
      </c>
      <c r="K55" s="17">
        <f t="shared" si="8"/>
        <v>0</v>
      </c>
      <c r="L55" s="17">
        <f t="shared" si="8"/>
        <v>0</v>
      </c>
      <c r="M55" s="17">
        <f t="shared" si="8"/>
        <v>0</v>
      </c>
      <c r="N55" s="17">
        <f t="shared" si="8"/>
        <v>0</v>
      </c>
      <c r="O55" s="17">
        <f t="shared" si="8"/>
        <v>0</v>
      </c>
      <c r="P55" s="6">
        <f t="shared" si="8"/>
        <v>0</v>
      </c>
      <c r="Q55" s="6">
        <f t="shared" si="8"/>
        <v>0</v>
      </c>
    </row>
    <row r="56" spans="1:18" ht="15">
      <c r="A56" s="6">
        <v>46</v>
      </c>
      <c r="B56" s="7" t="s">
        <v>57</v>
      </c>
      <c r="C56" s="17">
        <v>0</v>
      </c>
      <c r="D56" s="17">
        <v>0</v>
      </c>
      <c r="E56" s="17">
        <v>0</v>
      </c>
      <c r="F56" s="17">
        <f t="shared" si="1"/>
        <v>0</v>
      </c>
      <c r="G56" s="18" t="str">
        <f t="shared" si="5"/>
        <v/>
      </c>
      <c r="H56" s="17">
        <v>0</v>
      </c>
      <c r="I56" s="17">
        <v>0</v>
      </c>
      <c r="J56" s="17">
        <v>0</v>
      </c>
      <c r="K56" s="17">
        <f t="shared" si="8"/>
        <v>0</v>
      </c>
      <c r="L56" s="17">
        <f t="shared" si="8"/>
        <v>0</v>
      </c>
      <c r="M56" s="17">
        <f t="shared" si="8"/>
        <v>0</v>
      </c>
      <c r="N56" s="17">
        <f t="shared" si="8"/>
        <v>0</v>
      </c>
      <c r="O56" s="17">
        <f t="shared" si="8"/>
        <v>0</v>
      </c>
      <c r="P56" s="6">
        <f t="shared" si="8"/>
        <v>0</v>
      </c>
      <c r="Q56" s="6">
        <f t="shared" si="8"/>
        <v>0</v>
      </c>
    </row>
    <row r="57" spans="1:18">
      <c r="A57" s="34" t="s">
        <v>58</v>
      </c>
      <c r="B57" s="35"/>
      <c r="C57" s="21">
        <f>SUM(C51:C56)</f>
        <v>0</v>
      </c>
      <c r="D57" s="21">
        <f>SUM(D51:D56)</f>
        <v>0</v>
      </c>
      <c r="E57" s="21">
        <v>53.769999999999996</v>
      </c>
      <c r="F57" s="21">
        <f t="shared" si="1"/>
        <v>53.769999999999996</v>
      </c>
      <c r="G57" s="22" t="str">
        <f t="shared" si="5"/>
        <v/>
      </c>
      <c r="H57" s="21">
        <f>SUM(H51:H56)</f>
        <v>0</v>
      </c>
      <c r="I57" s="21">
        <v>0</v>
      </c>
      <c r="J57" s="21">
        <v>0</v>
      </c>
      <c r="K57" s="21">
        <f t="shared" si="8"/>
        <v>0</v>
      </c>
      <c r="L57" s="21">
        <f t="shared" si="8"/>
        <v>0</v>
      </c>
      <c r="M57" s="21">
        <f t="shared" si="8"/>
        <v>0</v>
      </c>
      <c r="N57" s="21">
        <f t="shared" si="8"/>
        <v>0</v>
      </c>
      <c r="O57" s="21">
        <f t="shared" si="8"/>
        <v>0</v>
      </c>
      <c r="P57" s="25">
        <f t="shared" si="8"/>
        <v>0</v>
      </c>
      <c r="Q57" s="25">
        <f t="shared" si="8"/>
        <v>0</v>
      </c>
    </row>
    <row r="58" spans="1:18">
      <c r="A58" s="34" t="s">
        <v>59</v>
      </c>
      <c r="B58" s="35"/>
      <c r="C58" s="21">
        <f>SUM(C18+C38+C40+C42+C50+C57)</f>
        <v>310684.25999999995</v>
      </c>
      <c r="D58" s="23">
        <f>SUM(D18+D38+D40+D42+D50+D57)</f>
        <v>273488.66000000003</v>
      </c>
      <c r="E58" s="23">
        <v>303655</v>
      </c>
      <c r="F58" s="21">
        <f t="shared" si="1"/>
        <v>-7029.2599999999511</v>
      </c>
      <c r="G58" s="22">
        <f t="shared" si="5"/>
        <v>-2.2625092111199816</v>
      </c>
      <c r="H58" s="21">
        <f>SUM(H18+H38+H40+H42+H50+H57)</f>
        <v>234123.84999999998</v>
      </c>
      <c r="I58" s="21">
        <v>220507.55000000002</v>
      </c>
      <c r="J58" s="21">
        <v>253916.81</v>
      </c>
      <c r="K58" s="21">
        <f t="shared" si="8"/>
        <v>19792.960000000021</v>
      </c>
      <c r="L58" s="22">
        <f t="shared" si="6"/>
        <v>8.4540554069993394</v>
      </c>
      <c r="M58" s="23">
        <f t="shared" si="7"/>
        <v>75.357486729453242</v>
      </c>
      <c r="N58" s="23">
        <f t="shared" si="7"/>
        <v>80.627675750797124</v>
      </c>
      <c r="O58" s="23">
        <f t="shared" si="7"/>
        <v>83.620164331231166</v>
      </c>
      <c r="P58" s="24">
        <v>60</v>
      </c>
      <c r="Q58" s="24">
        <f t="shared" si="4"/>
        <v>8.2626776017779235</v>
      </c>
    </row>
    <row r="59" spans="1:18">
      <c r="G59" s="26" t="str">
        <f t="shared" si="5"/>
        <v/>
      </c>
      <c r="L59" s="26" t="str">
        <f t="shared" si="6"/>
        <v/>
      </c>
    </row>
    <row r="60" spans="1:18">
      <c r="G60" s="26" t="str">
        <f t="shared" si="5"/>
        <v/>
      </c>
      <c r="L60" s="26" t="str">
        <f t="shared" si="6"/>
        <v/>
      </c>
    </row>
  </sheetData>
  <mergeCells count="19">
    <mergeCell ref="C1:Q1"/>
    <mergeCell ref="C2:M2"/>
    <mergeCell ref="P2:Q2"/>
    <mergeCell ref="A3:A4"/>
    <mergeCell ref="B3:B4"/>
    <mergeCell ref="C3:G3"/>
    <mergeCell ref="H3:L3"/>
    <mergeCell ref="M3:Q3"/>
    <mergeCell ref="A57:B57"/>
    <mergeCell ref="A58:B58"/>
    <mergeCell ref="R3:R52"/>
    <mergeCell ref="F4:G4"/>
    <mergeCell ref="K4:L4"/>
    <mergeCell ref="P4:Q4"/>
    <mergeCell ref="A18:B18"/>
    <mergeCell ref="A38:B38"/>
    <mergeCell ref="A40:B40"/>
    <mergeCell ref="A42:B42"/>
    <mergeCell ref="A50:B5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CD RATIO BANK WISE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2025-12-05T08:35:19Z</dcterms:modified>
</cp:coreProperties>
</file>