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CD RATIO DIST WISE" sheetId="7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F25" i="7" l="1"/>
  <c r="G51" i="7"/>
  <c r="L50" i="7"/>
  <c r="G50" i="7"/>
  <c r="L49" i="7"/>
  <c r="G49" i="7"/>
  <c r="L48" i="7"/>
  <c r="G48" i="7"/>
  <c r="L47" i="7"/>
  <c r="G47" i="7"/>
  <c r="L46" i="7"/>
  <c r="G46" i="7"/>
  <c r="L45" i="7"/>
  <c r="G45" i="7"/>
  <c r="L44" i="7"/>
  <c r="G44" i="7"/>
  <c r="L43" i="7"/>
  <c r="G43" i="7"/>
  <c r="L42" i="7"/>
  <c r="G42" i="7"/>
  <c r="L41" i="7"/>
  <c r="G41" i="7"/>
  <c r="L40" i="7"/>
  <c r="G40" i="7"/>
  <c r="O38" i="7"/>
  <c r="Q38" i="7" s="1"/>
  <c r="N38" i="7"/>
  <c r="M38" i="7"/>
  <c r="L38" i="7"/>
  <c r="K38" i="7"/>
  <c r="G38" i="7"/>
  <c r="F38" i="7"/>
  <c r="O37" i="7"/>
  <c r="Q37" i="7" s="1"/>
  <c r="N37" i="7"/>
  <c r="M37" i="7"/>
  <c r="L37" i="7"/>
  <c r="K37" i="7"/>
  <c r="G37" i="7"/>
  <c r="F37" i="7"/>
  <c r="O36" i="7"/>
  <c r="Q36" i="7" s="1"/>
  <c r="N36" i="7"/>
  <c r="M36" i="7"/>
  <c r="L36" i="7"/>
  <c r="K36" i="7"/>
  <c r="G36" i="7"/>
  <c r="F36" i="7"/>
  <c r="O35" i="7"/>
  <c r="Q35" i="7" s="1"/>
  <c r="N35" i="7"/>
  <c r="M35" i="7"/>
  <c r="L35" i="7"/>
  <c r="K35" i="7"/>
  <c r="G35" i="7"/>
  <c r="F35" i="7"/>
  <c r="O34" i="7"/>
  <c r="Q34" i="7" s="1"/>
  <c r="N34" i="7"/>
  <c r="M34" i="7"/>
  <c r="L34" i="7"/>
  <c r="K34" i="7"/>
  <c r="G34" i="7"/>
  <c r="F34" i="7"/>
  <c r="O33" i="7"/>
  <c r="Q33" i="7" s="1"/>
  <c r="N33" i="7"/>
  <c r="M33" i="7"/>
  <c r="L33" i="7"/>
  <c r="K33" i="7"/>
  <c r="G33" i="7"/>
  <c r="F33" i="7"/>
  <c r="O32" i="7"/>
  <c r="Q32" i="7" s="1"/>
  <c r="N32" i="7"/>
  <c r="M32" i="7"/>
  <c r="L32" i="7"/>
  <c r="K32" i="7"/>
  <c r="G32" i="7"/>
  <c r="F32" i="7"/>
  <c r="O31" i="7"/>
  <c r="N31" i="7"/>
  <c r="M31" i="7"/>
  <c r="Q31" i="7" s="1"/>
  <c r="L31" i="7"/>
  <c r="K31" i="7"/>
  <c r="G31" i="7"/>
  <c r="F31" i="7"/>
  <c r="Q30" i="7"/>
  <c r="O30" i="7"/>
  <c r="N30" i="7"/>
  <c r="M30" i="7"/>
  <c r="L30" i="7"/>
  <c r="K30" i="7"/>
  <c r="G30" i="7"/>
  <c r="F30" i="7"/>
  <c r="Q29" i="7"/>
  <c r="O29" i="7"/>
  <c r="N29" i="7"/>
  <c r="M29" i="7"/>
  <c r="L29" i="7"/>
  <c r="K29" i="7"/>
  <c r="G29" i="7"/>
  <c r="F29" i="7"/>
  <c r="Q28" i="7"/>
  <c r="O28" i="7"/>
  <c r="N28" i="7"/>
  <c r="M28" i="7"/>
  <c r="L28" i="7"/>
  <c r="K28" i="7"/>
  <c r="G28" i="7"/>
  <c r="F28" i="7"/>
  <c r="Q27" i="7"/>
  <c r="O27" i="7"/>
  <c r="N27" i="7"/>
  <c r="M27" i="7"/>
  <c r="L27" i="7"/>
  <c r="K27" i="7"/>
  <c r="G27" i="7"/>
  <c r="F27" i="7"/>
  <c r="Q26" i="7"/>
  <c r="O26" i="7"/>
  <c r="N26" i="7"/>
  <c r="M26" i="7"/>
  <c r="L26" i="7"/>
  <c r="K26" i="7"/>
  <c r="G26" i="7"/>
  <c r="F26" i="7"/>
  <c r="Q25" i="7"/>
  <c r="O25" i="7"/>
  <c r="N25" i="7"/>
  <c r="M25" i="7"/>
  <c r="L25" i="7"/>
  <c r="K25" i="7"/>
  <c r="G25" i="7"/>
  <c r="Q24" i="7"/>
  <c r="O24" i="7"/>
  <c r="N24" i="7"/>
  <c r="M24" i="7"/>
  <c r="L24" i="7"/>
  <c r="K24" i="7"/>
  <c r="G24" i="7"/>
  <c r="F24" i="7"/>
  <c r="Q23" i="7"/>
  <c r="O23" i="7"/>
  <c r="N23" i="7"/>
  <c r="M23" i="7"/>
  <c r="L23" i="7"/>
  <c r="K23" i="7"/>
  <c r="G23" i="7"/>
  <c r="F23" i="7"/>
  <c r="Q22" i="7"/>
  <c r="O22" i="7"/>
  <c r="N22" i="7"/>
  <c r="M22" i="7"/>
  <c r="L22" i="7"/>
  <c r="K22" i="7"/>
  <c r="G22" i="7"/>
  <c r="F22" i="7"/>
  <c r="Q21" i="7"/>
  <c r="O21" i="7"/>
  <c r="N21" i="7"/>
  <c r="M21" i="7"/>
  <c r="L21" i="7"/>
  <c r="K21" i="7"/>
  <c r="G21" i="7"/>
  <c r="F21" i="7"/>
  <c r="Q20" i="7"/>
  <c r="O20" i="7"/>
  <c r="N20" i="7"/>
  <c r="M20" i="7"/>
  <c r="L20" i="7"/>
  <c r="K20" i="7"/>
  <c r="G20" i="7"/>
  <c r="F20" i="7"/>
  <c r="Q19" i="7"/>
  <c r="O19" i="7"/>
  <c r="N19" i="7"/>
  <c r="M19" i="7"/>
  <c r="L19" i="7"/>
  <c r="K19" i="7"/>
  <c r="G19" i="7"/>
  <c r="F19" i="7"/>
  <c r="Q18" i="7"/>
  <c r="O18" i="7"/>
  <c r="N18" i="7"/>
  <c r="M18" i="7"/>
  <c r="L18" i="7"/>
  <c r="K18" i="7"/>
  <c r="G18" i="7"/>
  <c r="F18" i="7"/>
  <c r="Q17" i="7"/>
  <c r="O17" i="7"/>
  <c r="N17" i="7"/>
  <c r="M17" i="7"/>
  <c r="L17" i="7"/>
  <c r="K17" i="7"/>
  <c r="G17" i="7"/>
  <c r="F17" i="7"/>
  <c r="Q16" i="7"/>
  <c r="O16" i="7"/>
  <c r="N16" i="7"/>
  <c r="M16" i="7"/>
  <c r="L16" i="7"/>
  <c r="K16" i="7"/>
  <c r="G16" i="7"/>
  <c r="F16" i="7"/>
  <c r="Q15" i="7"/>
  <c r="O15" i="7"/>
  <c r="N15" i="7"/>
  <c r="M15" i="7"/>
  <c r="L15" i="7"/>
  <c r="K15" i="7"/>
  <c r="G15" i="7"/>
  <c r="F15" i="7"/>
  <c r="Q14" i="7"/>
  <c r="O14" i="7"/>
  <c r="N14" i="7"/>
  <c r="M14" i="7"/>
  <c r="L14" i="7"/>
  <c r="K14" i="7"/>
  <c r="G14" i="7"/>
  <c r="F14" i="7"/>
  <c r="Q13" i="7"/>
  <c r="O13" i="7"/>
  <c r="N13" i="7"/>
  <c r="M13" i="7"/>
  <c r="L13" i="7"/>
  <c r="K13" i="7"/>
  <c r="G13" i="7"/>
  <c r="F13" i="7"/>
  <c r="Q12" i="7"/>
  <c r="O12" i="7"/>
  <c r="N12" i="7"/>
  <c r="M12" i="7"/>
  <c r="L12" i="7"/>
  <c r="K12" i="7"/>
  <c r="G12" i="7"/>
  <c r="F12" i="7"/>
  <c r="Q11" i="7"/>
  <c r="O11" i="7"/>
  <c r="N11" i="7"/>
  <c r="M11" i="7"/>
  <c r="L11" i="7"/>
  <c r="K11" i="7"/>
  <c r="G11" i="7"/>
  <c r="F11" i="7"/>
  <c r="Q10" i="7"/>
  <c r="O10" i="7"/>
  <c r="N10" i="7"/>
  <c r="M10" i="7"/>
  <c r="L10" i="7"/>
  <c r="K10" i="7"/>
  <c r="G10" i="7"/>
  <c r="F10" i="7"/>
  <c r="Q9" i="7"/>
  <c r="O9" i="7"/>
  <c r="N9" i="7"/>
  <c r="M9" i="7"/>
  <c r="L9" i="7"/>
  <c r="K9" i="7"/>
  <c r="G9" i="7"/>
  <c r="F9" i="7"/>
  <c r="Q8" i="7"/>
  <c r="O8" i="7"/>
  <c r="N8" i="7"/>
  <c r="M8" i="7"/>
  <c r="L8" i="7"/>
  <c r="K8" i="7"/>
  <c r="G8" i="7"/>
  <c r="F8" i="7"/>
  <c r="Q7" i="7"/>
  <c r="O7" i="7"/>
  <c r="N7" i="7"/>
  <c r="M7" i="7"/>
  <c r="L7" i="7"/>
  <c r="K7" i="7"/>
  <c r="G7" i="7"/>
  <c r="F7" i="7"/>
  <c r="Q6" i="7"/>
  <c r="O6" i="7"/>
  <c r="N6" i="7"/>
  <c r="M6" i="7"/>
  <c r="L6" i="7"/>
  <c r="K6" i="7"/>
  <c r="G6" i="7"/>
  <c r="F6" i="7"/>
  <c r="I5" i="7"/>
  <c r="E5" i="7"/>
  <c r="E39" i="7" s="1"/>
  <c r="D5" i="7"/>
  <c r="D39" i="7" s="1"/>
  <c r="C5" i="7"/>
  <c r="C39" i="7" s="1"/>
  <c r="G39" i="7" s="1"/>
  <c r="J4" i="7"/>
  <c r="J5" i="7" s="1"/>
  <c r="I4" i="7"/>
  <c r="I39" i="7" s="1"/>
  <c r="N39" i="7" s="1"/>
  <c r="H4" i="7"/>
  <c r="H5" i="7" s="1"/>
  <c r="F4" i="7"/>
  <c r="K4" i="7" s="1"/>
  <c r="Q4" i="7" s="1"/>
  <c r="F39" i="7" l="1"/>
  <c r="M4" i="7"/>
  <c r="M5" i="7" s="1"/>
  <c r="O4" i="7"/>
  <c r="O5" i="7" s="1"/>
  <c r="H39" i="7"/>
  <c r="J39" i="7"/>
  <c r="N4" i="7"/>
  <c r="N5" i="7" s="1"/>
  <c r="M39" i="7" l="1"/>
  <c r="L39" i="7"/>
  <c r="O39" i="7"/>
  <c r="Q39" i="7" s="1"/>
  <c r="K39" i="7"/>
</calcChain>
</file>

<file path=xl/sharedStrings.xml><?xml version="1.0" encoding="utf-8"?>
<sst xmlns="http://schemas.openxmlformats.org/spreadsheetml/2006/main" count="53" uniqueCount="51">
  <si>
    <t>BILASPUR</t>
  </si>
  <si>
    <t>DANTEWADA</t>
  </si>
  <si>
    <t>JASHPUR</t>
  </si>
  <si>
    <t>KANKER</t>
  </si>
  <si>
    <t>KORBA</t>
  </si>
  <si>
    <t>RAIGARH</t>
  </si>
  <si>
    <t>SUKMA</t>
  </si>
  <si>
    <t>MUNGELI</t>
  </si>
  <si>
    <t>BIJAPUR</t>
  </si>
  <si>
    <t>SURAJPUR</t>
  </si>
  <si>
    <t>BEMETARA</t>
  </si>
  <si>
    <t>BALOD</t>
  </si>
  <si>
    <t>DHAMTARI</t>
  </si>
  <si>
    <t>DURG</t>
  </si>
  <si>
    <t>RAJNANDGAON</t>
  </si>
  <si>
    <t>SURGUJA</t>
  </si>
  <si>
    <t>BALRAMPUR</t>
  </si>
  <si>
    <t>KOREA</t>
  </si>
  <si>
    <t xml:space="preserve"> DEC. 2023</t>
  </si>
  <si>
    <t>SNo.</t>
  </si>
  <si>
    <t>As on  31ST MAR 23</t>
  </si>
  <si>
    <t>As on 31ST DEC 22</t>
  </si>
  <si>
    <t>As on 31ST DEC 23</t>
  </si>
  <si>
    <t>%AGE</t>
  </si>
  <si>
    <t>GRAND TOTAL</t>
  </si>
  <si>
    <t>DEPOSITS</t>
  </si>
  <si>
    <t>ADVANCES</t>
  </si>
  <si>
    <t>CD RATIO</t>
  </si>
  <si>
    <t>ABSOLUTE</t>
  </si>
  <si>
    <t>ABS. %AGE</t>
  </si>
  <si>
    <t>Table No.1(A-1)</t>
  </si>
  <si>
    <t>DISTRICT-WISE INFORMATION REGARDING DEPOSITS, ADVANCES AND CD RATIO</t>
  </si>
  <si>
    <t>(Rs. in crores)</t>
  </si>
  <si>
    <t>District wise</t>
  </si>
  <si>
    <t>Table No.1(A-1)  BANK-WISE INFORMATION REGARDING DEPOSITS, ADVANCES AND CD RATIO</t>
  </si>
  <si>
    <t>BENCH MARK</t>
  </si>
  <si>
    <t>BALODA BAZAR</t>
  </si>
  <si>
    <t>BASTAR</t>
  </si>
  <si>
    <t>GARIYABAND</t>
  </si>
  <si>
    <t>GAURELA-PENDRA-MARWAHI</t>
  </si>
  <si>
    <t>JANJGIR-CHAMPA</t>
  </si>
  <si>
    <t>KABIRDHAM</t>
  </si>
  <si>
    <t>KHAIRAGARH CHHUIKHADAN-GANDAI</t>
  </si>
  <si>
    <t>KONDAGAON</t>
  </si>
  <si>
    <t>MAHASAMUND</t>
  </si>
  <si>
    <t>MANENDRAGARH-CHIRMIRI BHARATPUR</t>
  </si>
  <si>
    <t>MOHLA-MANPUR AMBAGARH CHOUKI</t>
  </si>
  <si>
    <t>NARAYANPUR</t>
  </si>
  <si>
    <t>RAIPUR</t>
  </si>
  <si>
    <t>SAKTI</t>
  </si>
  <si>
    <t>SARANGARH-BILAIGARH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</si>
</sst>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7" formatCode="[$-409]d/m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33">
    <xf numFmtId="0" fontId="0" fillId="0" borderId="0" xfId="0"/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2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3" xfId="0" applyFont="1" applyBorder="1"/>
    <xf numFmtId="2" fontId="6" fillId="0" borderId="3" xfId="0" applyNumberFormat="1" applyFont="1" applyBorder="1"/>
    <xf numFmtId="0" fontId="6" fillId="0" borderId="0" xfId="0" applyFont="1"/>
    <xf numFmtId="0" fontId="5" fillId="0" borderId="0" xfId="0" applyFont="1"/>
    <xf numFmtId="0" fontId="0" fillId="0" borderId="3" xfId="0" applyBorder="1"/>
    <xf numFmtId="0" fontId="0" fillId="0" borderId="3" xfId="0" applyBorder="1" applyAlignment="1">
      <alignment horizontal="left"/>
    </xf>
    <xf numFmtId="2" fontId="0" fillId="0" borderId="3" xfId="0" applyNumberFormat="1" applyBorder="1"/>
    <xf numFmtId="0" fontId="4" fillId="0" borderId="0" xfId="0" applyFont="1"/>
    <xf numFmtId="0" fontId="7" fillId="0" borderId="4" xfId="0" applyFont="1" applyBorder="1"/>
    <xf numFmtId="0" fontId="6" fillId="0" borderId="5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2" fontId="0" fillId="2" borderId="3" xfId="0" applyNumberFormat="1" applyFill="1" applyBorder="1"/>
    <xf numFmtId="2" fontId="6" fillId="2" borderId="3" xfId="0" applyNumberFormat="1" applyFont="1" applyFill="1" applyBorder="1"/>
    <xf numFmtId="2" fontId="6" fillId="2" borderId="0" xfId="0" applyNumberFormat="1" applyFont="1" applyFill="1"/>
    <xf numFmtId="0" fontId="6" fillId="2" borderId="0" xfId="0" applyFont="1" applyFill="1"/>
    <xf numFmtId="0" fontId="6" fillId="0" borderId="1" xfId="0" applyFont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textRotation="180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3" xfId="0" applyFont="1" applyBorder="1"/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4" xfId="0" applyFont="1" applyBorder="1" applyAlignment="1">
      <alignment horizont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BI\Downloads\Table_1%20Deposit%20Advan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K1"/>
      <sheetName val="t1j"/>
      <sheetName val="T1K"/>
      <sheetName val="T1H"/>
      <sheetName val="Small  n marginal"/>
      <sheetName val="T1G"/>
      <sheetName val="TIF-1B"/>
      <sheetName val="T1F-2"/>
      <sheetName val="T1E (2)"/>
      <sheetName val="T1F-3"/>
      <sheetName val="T1F"/>
      <sheetName val="T1F_Micro"/>
      <sheetName val="T1d"/>
      <sheetName val="T1E"/>
      <sheetName val="T1M"/>
      <sheetName val="T1C"/>
      <sheetName val="t1b"/>
      <sheetName val="Districtwise de adv"/>
      <sheetName val="t1a"/>
      <sheetName val="AsOn"/>
      <sheetName val="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1">
          <cell r="D1" t="str">
            <v>2023-24</v>
          </cell>
        </row>
      </sheetData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"/>
  <sheetViews>
    <sheetView tabSelected="1" workbookViewId="0">
      <selection activeCell="H30" sqref="H30"/>
    </sheetView>
  </sheetViews>
  <sheetFormatPr defaultRowHeight="12.75" x14ac:dyDescent="0.2"/>
  <cols>
    <col min="1" max="1" width="5.7109375" style="8" customWidth="1"/>
    <col min="2" max="2" width="31" style="8" customWidth="1"/>
    <col min="3" max="3" width="11.7109375" style="8" customWidth="1"/>
    <col min="4" max="4" width="9.5703125" style="8" customWidth="1"/>
    <col min="5" max="5" width="10.5703125" style="8" customWidth="1"/>
    <col min="6" max="6" width="11" style="8" bestFit="1" customWidth="1"/>
    <col min="7" max="7" width="9.140625" style="19" customWidth="1"/>
    <col min="8" max="8" width="12" style="8" customWidth="1"/>
    <col min="9" max="9" width="11.85546875" style="8" customWidth="1"/>
    <col min="10" max="10" width="9.7109375" style="8" customWidth="1"/>
    <col min="11" max="11" width="9.5703125" style="20" customWidth="1"/>
    <col min="12" max="12" width="7.85546875" style="19" customWidth="1"/>
    <col min="13" max="13" width="11.85546875" style="8" customWidth="1"/>
    <col min="14" max="14" width="12" style="8" customWidth="1"/>
    <col min="15" max="15" width="11.7109375" style="8" customWidth="1"/>
    <col min="16" max="16" width="10.42578125" style="22" customWidth="1"/>
    <col min="17" max="17" width="15" style="8" customWidth="1"/>
    <col min="18" max="18" width="5.42578125" style="8" customWidth="1"/>
    <col min="19" max="20" width="9.140625" style="8" customWidth="1"/>
    <col min="21" max="16384" width="9.140625" style="8"/>
  </cols>
  <sheetData>
    <row r="1" spans="1:18" ht="15" x14ac:dyDescent="0.25">
      <c r="A1" s="13" t="s">
        <v>30</v>
      </c>
      <c r="C1" s="30" t="s">
        <v>31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8" ht="18" x14ac:dyDescent="0.25">
      <c r="A2" s="9"/>
      <c r="C2" s="31" t="s">
        <v>18</v>
      </c>
      <c r="D2" s="31"/>
      <c r="E2" s="31"/>
      <c r="F2" s="31"/>
      <c r="G2" s="31"/>
      <c r="H2" s="31"/>
      <c r="I2" s="31"/>
      <c r="J2" s="31"/>
      <c r="K2" s="31"/>
      <c r="L2" s="31"/>
      <c r="M2" s="31"/>
      <c r="O2" s="14"/>
      <c r="P2" s="32" t="s">
        <v>32</v>
      </c>
      <c r="Q2" s="32"/>
    </row>
    <row r="3" spans="1:18" s="1" customFormat="1" x14ac:dyDescent="0.25">
      <c r="A3" s="25" t="s">
        <v>19</v>
      </c>
      <c r="B3" s="25" t="s">
        <v>33</v>
      </c>
      <c r="C3" s="23" t="s">
        <v>25</v>
      </c>
      <c r="D3" s="23"/>
      <c r="E3" s="23"/>
      <c r="F3" s="23"/>
      <c r="G3" s="23"/>
      <c r="H3" s="23" t="s">
        <v>26</v>
      </c>
      <c r="I3" s="23"/>
      <c r="J3" s="23"/>
      <c r="K3" s="23"/>
      <c r="L3" s="23"/>
      <c r="M3" s="23" t="s">
        <v>27</v>
      </c>
      <c r="N3" s="23"/>
      <c r="O3" s="23"/>
      <c r="P3" s="23"/>
      <c r="Q3" s="23"/>
      <c r="R3" s="24" t="s">
        <v>34</v>
      </c>
    </row>
    <row r="4" spans="1:18" s="1" customFormat="1" ht="38.25" x14ac:dyDescent="0.25">
      <c r="A4" s="25"/>
      <c r="B4" s="25"/>
      <c r="C4" s="15" t="s">
        <v>20</v>
      </c>
      <c r="D4" s="16" t="s">
        <v>21</v>
      </c>
      <c r="E4" s="16" t="s">
        <v>22</v>
      </c>
      <c r="F4" s="25" t="str">
        <f>"GROWTH DURING THE YEAR " &amp;[1]AsOn!D1</f>
        <v>GROWTH DURING THE YEAR 2023-24</v>
      </c>
      <c r="G4" s="25"/>
      <c r="H4" s="16" t="str">
        <f>C4</f>
        <v>As on  31ST MAR 23</v>
      </c>
      <c r="I4" s="16" t="str">
        <f>D4</f>
        <v>As on 31ST DEC 22</v>
      </c>
      <c r="J4" s="16" t="str">
        <f>E4</f>
        <v>As on 31ST DEC 23</v>
      </c>
      <c r="K4" s="25" t="str">
        <f>F4</f>
        <v>GROWTH DURING THE YEAR 2023-24</v>
      </c>
      <c r="L4" s="25"/>
      <c r="M4" s="16" t="str">
        <f>H4</f>
        <v>As on  31ST MAR 23</v>
      </c>
      <c r="N4" s="16" t="str">
        <f>I4</f>
        <v>As on 31ST DEC 22</v>
      </c>
      <c r="O4" s="16" t="str">
        <f>J4</f>
        <v>As on 31ST DEC 23</v>
      </c>
      <c r="P4" s="2" t="s">
        <v>35</v>
      </c>
      <c r="Q4" s="2" t="str">
        <f>K4</f>
        <v>GROWTH DURING THE YEAR 2023-24</v>
      </c>
      <c r="R4" s="24"/>
    </row>
    <row r="5" spans="1:18" s="1" customFormat="1" x14ac:dyDescent="0.25">
      <c r="A5" s="2"/>
      <c r="B5" s="2"/>
      <c r="C5" s="3" t="str">
        <f>RIGHT(C4,7)</f>
        <v xml:space="preserve"> MAR 23</v>
      </c>
      <c r="D5" s="3" t="str">
        <f t="shared" ref="D5:E5" si="0">RIGHT(D4,7)</f>
        <v xml:space="preserve"> DEC 22</v>
      </c>
      <c r="E5" s="3" t="str">
        <f t="shared" si="0"/>
        <v xml:space="preserve"> DEC 23</v>
      </c>
      <c r="F5" s="5" t="s">
        <v>28</v>
      </c>
      <c r="G5" s="4" t="s">
        <v>23</v>
      </c>
      <c r="H5" s="3" t="str">
        <f>RIGHT(H4,7)</f>
        <v xml:space="preserve"> MAR 23</v>
      </c>
      <c r="I5" s="3" t="str">
        <f>RIGHT(I4,7)</f>
        <v xml:space="preserve"> DEC 22</v>
      </c>
      <c r="J5" s="3" t="str">
        <f>RIGHT(J4,7)</f>
        <v xml:space="preserve"> DEC 23</v>
      </c>
      <c r="K5" s="5" t="s">
        <v>28</v>
      </c>
      <c r="L5" s="4" t="s">
        <v>23</v>
      </c>
      <c r="M5" s="3" t="str">
        <f>RIGHT(M4,7)</f>
        <v xml:space="preserve"> MAR 23</v>
      </c>
      <c r="N5" s="3" t="str">
        <f>RIGHT(N4,7)</f>
        <v xml:space="preserve"> DEC 22</v>
      </c>
      <c r="O5" s="3" t="str">
        <f>RIGHT(O4,7)</f>
        <v xml:space="preserve"> DEC 23</v>
      </c>
      <c r="P5" s="21"/>
      <c r="Q5" s="16" t="s">
        <v>29</v>
      </c>
      <c r="R5" s="24"/>
    </row>
    <row r="6" spans="1:18" ht="15" x14ac:dyDescent="0.25">
      <c r="A6" s="10">
        <v>1</v>
      </c>
      <c r="B6" s="11" t="s">
        <v>11</v>
      </c>
      <c r="C6" s="10">
        <v>4535.91</v>
      </c>
      <c r="D6" s="10">
        <v>4487.6000000000004</v>
      </c>
      <c r="E6" s="10">
        <v>5133.7700000000004</v>
      </c>
      <c r="F6" s="10">
        <f t="shared" ref="F6:F39" si="1">(E6-C6)</f>
        <v>597.86000000000058</v>
      </c>
      <c r="G6" s="17">
        <f>IF(C6=0,"",(E6-C6)/C6*100)</f>
        <v>13.180596616775919</v>
      </c>
      <c r="H6" s="10">
        <v>1695.96</v>
      </c>
      <c r="I6" s="10">
        <v>1602.2</v>
      </c>
      <c r="J6" s="10">
        <v>2058.84</v>
      </c>
      <c r="K6" s="10">
        <f t="shared" ref="K6:K39" si="2">(J6-H6)</f>
        <v>362.88000000000011</v>
      </c>
      <c r="L6" s="17">
        <f>IF(H6=0,"",(J6-H6)/H6*100)</f>
        <v>21.396731054977717</v>
      </c>
      <c r="M6" s="12">
        <f t="shared" ref="M6:O39" si="3">(H6/C6)*100</f>
        <v>37.389630746641799</v>
      </c>
      <c r="N6" s="12">
        <f t="shared" si="3"/>
        <v>35.70282556377574</v>
      </c>
      <c r="O6" s="12">
        <f t="shared" si="3"/>
        <v>40.103861294915824</v>
      </c>
      <c r="P6" s="10">
        <v>40</v>
      </c>
      <c r="Q6" s="12">
        <f t="shared" ref="Q6:Q39" si="4">(O6-M6)</f>
        <v>2.7142305482740241</v>
      </c>
      <c r="R6" s="28"/>
    </row>
    <row r="7" spans="1:18" ht="15" x14ac:dyDescent="0.25">
      <c r="A7" s="10">
        <v>2</v>
      </c>
      <c r="B7" s="11" t="s">
        <v>36</v>
      </c>
      <c r="C7" s="10">
        <v>5042.4799999999996</v>
      </c>
      <c r="D7" s="10">
        <v>5405.34</v>
      </c>
      <c r="E7" s="10">
        <v>5561.74</v>
      </c>
      <c r="F7" s="10">
        <f t="shared" si="1"/>
        <v>519.26000000000022</v>
      </c>
      <c r="G7" s="17">
        <f t="shared" ref="G7:G51" si="5">IF(C7=0,"",(E7-C7)/C7*100)</f>
        <v>10.297710650314929</v>
      </c>
      <c r="H7" s="10">
        <v>2935.82</v>
      </c>
      <c r="I7" s="10">
        <v>2927.5</v>
      </c>
      <c r="J7" s="10">
        <v>3513.44</v>
      </c>
      <c r="K7" s="10">
        <f t="shared" si="2"/>
        <v>577.61999999999989</v>
      </c>
      <c r="L7" s="17">
        <f t="shared" ref="L7:L50" si="6">IF(H7=0,"",(J7-H7)/H7*100)</f>
        <v>19.674911949642684</v>
      </c>
      <c r="M7" s="12">
        <f t="shared" si="3"/>
        <v>58.221748028747768</v>
      </c>
      <c r="N7" s="12">
        <f t="shared" si="3"/>
        <v>54.159405328804475</v>
      </c>
      <c r="O7" s="12">
        <f t="shared" si="3"/>
        <v>63.171597377799038</v>
      </c>
      <c r="P7" s="10">
        <v>40</v>
      </c>
      <c r="Q7" s="12">
        <f t="shared" si="4"/>
        <v>4.9498493490512701</v>
      </c>
      <c r="R7" s="28"/>
    </row>
    <row r="8" spans="1:18" ht="15" x14ac:dyDescent="0.25">
      <c r="A8" s="10">
        <v>3</v>
      </c>
      <c r="B8" s="11" t="s">
        <v>16</v>
      </c>
      <c r="C8" s="10">
        <v>2381.1799999999998</v>
      </c>
      <c r="D8" s="10">
        <v>2292.84</v>
      </c>
      <c r="E8" s="10">
        <v>2587.5100000000002</v>
      </c>
      <c r="F8" s="10">
        <f t="shared" si="1"/>
        <v>206.33000000000038</v>
      </c>
      <c r="G8" s="17">
        <f t="shared" si="5"/>
        <v>8.6650316229768602</v>
      </c>
      <c r="H8" s="10">
        <v>955.22</v>
      </c>
      <c r="I8" s="10">
        <v>927.38</v>
      </c>
      <c r="J8" s="10">
        <v>1149.81</v>
      </c>
      <c r="K8" s="10">
        <f t="shared" si="2"/>
        <v>194.58999999999992</v>
      </c>
      <c r="L8" s="17">
        <f t="shared" si="6"/>
        <v>20.371223383094986</v>
      </c>
      <c r="M8" s="12">
        <f t="shared" si="3"/>
        <v>40.11540496728513</v>
      </c>
      <c r="N8" s="12">
        <f t="shared" si="3"/>
        <v>40.446782156626718</v>
      </c>
      <c r="O8" s="12">
        <f t="shared" si="3"/>
        <v>44.436929712348935</v>
      </c>
      <c r="P8" s="10">
        <v>40</v>
      </c>
      <c r="Q8" s="12">
        <f t="shared" si="4"/>
        <v>4.3215247450638046</v>
      </c>
      <c r="R8" s="28"/>
    </row>
    <row r="9" spans="1:18" ht="15" x14ac:dyDescent="0.25">
      <c r="A9" s="10">
        <v>4</v>
      </c>
      <c r="B9" s="11" t="s">
        <v>37</v>
      </c>
      <c r="C9" s="10">
        <v>5191.25</v>
      </c>
      <c r="D9" s="10">
        <v>5088.21</v>
      </c>
      <c r="E9" s="10">
        <v>6172.58</v>
      </c>
      <c r="F9" s="10">
        <f t="shared" si="1"/>
        <v>981.32999999999993</v>
      </c>
      <c r="G9" s="17">
        <f t="shared" si="5"/>
        <v>18.903539609920539</v>
      </c>
      <c r="H9" s="10">
        <v>3264.78</v>
      </c>
      <c r="I9" s="10">
        <v>3096.97</v>
      </c>
      <c r="J9" s="10">
        <v>3640.09</v>
      </c>
      <c r="K9" s="10">
        <f t="shared" si="2"/>
        <v>375.30999999999995</v>
      </c>
      <c r="L9" s="17">
        <f t="shared" si="6"/>
        <v>11.495720998045808</v>
      </c>
      <c r="M9" s="12">
        <f t="shared" si="3"/>
        <v>62.89005538165182</v>
      </c>
      <c r="N9" s="12">
        <f t="shared" si="3"/>
        <v>60.865608927304493</v>
      </c>
      <c r="O9" s="12">
        <f t="shared" si="3"/>
        <v>58.971937180239067</v>
      </c>
      <c r="P9" s="10">
        <v>40</v>
      </c>
      <c r="Q9" s="12">
        <f t="shared" si="4"/>
        <v>-3.9181182014127529</v>
      </c>
      <c r="R9" s="28"/>
    </row>
    <row r="10" spans="1:18" ht="15" x14ac:dyDescent="0.25">
      <c r="A10" s="10">
        <v>5</v>
      </c>
      <c r="B10" s="11" t="s">
        <v>10</v>
      </c>
      <c r="C10" s="10">
        <v>3238.25</v>
      </c>
      <c r="D10" s="10">
        <v>3251.81</v>
      </c>
      <c r="E10" s="10">
        <v>3829</v>
      </c>
      <c r="F10" s="10">
        <f t="shared" si="1"/>
        <v>590.75</v>
      </c>
      <c r="G10" s="17">
        <f t="shared" si="5"/>
        <v>18.242878097737975</v>
      </c>
      <c r="H10" s="10">
        <v>1711.63</v>
      </c>
      <c r="I10" s="10">
        <v>1720.45</v>
      </c>
      <c r="J10" s="10">
        <v>2240.63</v>
      </c>
      <c r="K10" s="10">
        <f t="shared" si="2"/>
        <v>529</v>
      </c>
      <c r="L10" s="17">
        <f t="shared" si="6"/>
        <v>30.906212207077459</v>
      </c>
      <c r="M10" s="12">
        <f t="shared" si="3"/>
        <v>52.856635528449011</v>
      </c>
      <c r="N10" s="12">
        <f t="shared" si="3"/>
        <v>52.907457692792633</v>
      </c>
      <c r="O10" s="12">
        <f t="shared" si="3"/>
        <v>58.517367458866545</v>
      </c>
      <c r="P10" s="10">
        <v>40</v>
      </c>
      <c r="Q10" s="12">
        <f t="shared" si="4"/>
        <v>5.6607319304175334</v>
      </c>
      <c r="R10" s="28"/>
    </row>
    <row r="11" spans="1:18" ht="15" x14ac:dyDescent="0.25">
      <c r="A11" s="10">
        <v>6</v>
      </c>
      <c r="B11" s="11" t="s">
        <v>8</v>
      </c>
      <c r="C11" s="10">
        <v>972.59</v>
      </c>
      <c r="D11" s="10">
        <v>949.87</v>
      </c>
      <c r="E11" s="10">
        <v>996.87</v>
      </c>
      <c r="F11" s="10">
        <f t="shared" si="1"/>
        <v>24.279999999999973</v>
      </c>
      <c r="G11" s="17">
        <f t="shared" si="5"/>
        <v>2.4964270658756487</v>
      </c>
      <c r="H11" s="10">
        <v>478.7</v>
      </c>
      <c r="I11" s="10">
        <v>468.01</v>
      </c>
      <c r="J11" s="10">
        <v>608.41999999999996</v>
      </c>
      <c r="K11" s="10">
        <f t="shared" si="2"/>
        <v>129.71999999999997</v>
      </c>
      <c r="L11" s="17">
        <f t="shared" si="6"/>
        <v>27.098391476916646</v>
      </c>
      <c r="M11" s="12">
        <f t="shared" si="3"/>
        <v>49.219095405052485</v>
      </c>
      <c r="N11" s="12">
        <f t="shared" si="3"/>
        <v>49.270952867234463</v>
      </c>
      <c r="O11" s="12">
        <f t="shared" si="3"/>
        <v>61.033033394524864</v>
      </c>
      <c r="P11" s="10">
        <v>40</v>
      </c>
      <c r="Q11" s="12">
        <f t="shared" si="4"/>
        <v>11.813937989472379</v>
      </c>
      <c r="R11" s="28"/>
    </row>
    <row r="12" spans="1:18" ht="15" x14ac:dyDescent="0.25">
      <c r="A12" s="10">
        <v>7</v>
      </c>
      <c r="B12" s="11" t="s">
        <v>0</v>
      </c>
      <c r="C12" s="10">
        <v>26224.65</v>
      </c>
      <c r="D12" s="10">
        <v>26709.09</v>
      </c>
      <c r="E12" s="10">
        <v>27986.3</v>
      </c>
      <c r="F12" s="10">
        <f t="shared" si="1"/>
        <v>1761.6499999999978</v>
      </c>
      <c r="G12" s="17">
        <f t="shared" si="5"/>
        <v>6.7175348384058422</v>
      </c>
      <c r="H12" s="10">
        <v>13409.54</v>
      </c>
      <c r="I12" s="10">
        <v>12417.64</v>
      </c>
      <c r="J12" s="10">
        <v>16566.060000000001</v>
      </c>
      <c r="K12" s="10">
        <f t="shared" si="2"/>
        <v>3156.5200000000004</v>
      </c>
      <c r="L12" s="17">
        <f t="shared" si="6"/>
        <v>23.539360783442238</v>
      </c>
      <c r="M12" s="12">
        <f t="shared" si="3"/>
        <v>51.133342103707768</v>
      </c>
      <c r="N12" s="12">
        <f t="shared" si="3"/>
        <v>46.492186742416159</v>
      </c>
      <c r="O12" s="12">
        <f t="shared" si="3"/>
        <v>59.193462515587989</v>
      </c>
      <c r="P12" s="10">
        <v>40</v>
      </c>
      <c r="Q12" s="12">
        <f t="shared" si="4"/>
        <v>8.0601204118802201</v>
      </c>
      <c r="R12" s="28"/>
    </row>
    <row r="13" spans="1:18" ht="15" x14ac:dyDescent="0.25">
      <c r="A13" s="10">
        <v>8</v>
      </c>
      <c r="B13" s="11" t="s">
        <v>1</v>
      </c>
      <c r="C13" s="10">
        <v>2435.54</v>
      </c>
      <c r="D13" s="10">
        <v>2328.0700000000002</v>
      </c>
      <c r="E13" s="10">
        <v>2481.98</v>
      </c>
      <c r="F13" s="10">
        <f t="shared" si="1"/>
        <v>46.440000000000055</v>
      </c>
      <c r="G13" s="17">
        <f t="shared" si="5"/>
        <v>1.9067640030547661</v>
      </c>
      <c r="H13" s="10">
        <v>3093.55</v>
      </c>
      <c r="I13" s="10">
        <v>2047.96</v>
      </c>
      <c r="J13" s="10">
        <v>2575.7399999999998</v>
      </c>
      <c r="K13" s="10">
        <f t="shared" si="2"/>
        <v>-517.8100000000004</v>
      </c>
      <c r="L13" s="17">
        <f t="shared" si="6"/>
        <v>-16.738375006061009</v>
      </c>
      <c r="M13" s="12">
        <f t="shared" si="3"/>
        <v>127.01700649547945</v>
      </c>
      <c r="N13" s="12">
        <f t="shared" si="3"/>
        <v>87.968145287727594</v>
      </c>
      <c r="O13" s="12">
        <f t="shared" si="3"/>
        <v>103.77762915091981</v>
      </c>
      <c r="P13" s="10">
        <v>40</v>
      </c>
      <c r="Q13" s="12">
        <f t="shared" si="4"/>
        <v>-23.239377344559642</v>
      </c>
      <c r="R13" s="28"/>
    </row>
    <row r="14" spans="1:18" ht="15" x14ac:dyDescent="0.25">
      <c r="A14" s="10">
        <v>9</v>
      </c>
      <c r="B14" s="11" t="s">
        <v>12</v>
      </c>
      <c r="C14" s="10">
        <v>4728.12</v>
      </c>
      <c r="D14" s="10">
        <v>4698.5</v>
      </c>
      <c r="E14" s="10">
        <v>5410.45</v>
      </c>
      <c r="F14" s="10">
        <f t="shared" si="1"/>
        <v>682.32999999999993</v>
      </c>
      <c r="G14" s="17">
        <f t="shared" si="5"/>
        <v>14.43131731005135</v>
      </c>
      <c r="H14" s="10">
        <v>2866.42</v>
      </c>
      <c r="I14" s="10">
        <v>2712.95</v>
      </c>
      <c r="J14" s="10">
        <v>3306.24</v>
      </c>
      <c r="K14" s="10">
        <f t="shared" si="2"/>
        <v>439.81999999999971</v>
      </c>
      <c r="L14" s="17">
        <f t="shared" si="6"/>
        <v>15.343878426748336</v>
      </c>
      <c r="M14" s="12">
        <f t="shared" si="3"/>
        <v>60.624941837347613</v>
      </c>
      <c r="N14" s="12">
        <f t="shared" si="3"/>
        <v>57.740768330318183</v>
      </c>
      <c r="O14" s="12">
        <f t="shared" si="3"/>
        <v>61.108410575830106</v>
      </c>
      <c r="P14" s="10">
        <v>40</v>
      </c>
      <c r="Q14" s="12">
        <f t="shared" si="4"/>
        <v>0.48346873848249317</v>
      </c>
      <c r="R14" s="28"/>
    </row>
    <row r="15" spans="1:18" ht="15" x14ac:dyDescent="0.25">
      <c r="A15" s="10">
        <v>10</v>
      </c>
      <c r="B15" s="11" t="s">
        <v>13</v>
      </c>
      <c r="C15" s="10">
        <v>29815.919999999998</v>
      </c>
      <c r="D15" s="10">
        <v>29834.75</v>
      </c>
      <c r="E15" s="10">
        <v>32602.41</v>
      </c>
      <c r="F15" s="10">
        <f t="shared" si="1"/>
        <v>2786.4900000000016</v>
      </c>
      <c r="G15" s="17">
        <f t="shared" si="5"/>
        <v>9.3456448769650624</v>
      </c>
      <c r="H15" s="10">
        <v>15933.99</v>
      </c>
      <c r="I15" s="10">
        <v>15830.42</v>
      </c>
      <c r="J15" s="10">
        <v>19258.650000000001</v>
      </c>
      <c r="K15" s="10">
        <f t="shared" si="2"/>
        <v>3324.6600000000017</v>
      </c>
      <c r="L15" s="17">
        <f t="shared" si="6"/>
        <v>20.865207019710706</v>
      </c>
      <c r="M15" s="12">
        <f t="shared" si="3"/>
        <v>53.441215297062783</v>
      </c>
      <c r="N15" s="12">
        <f t="shared" si="3"/>
        <v>53.060340710078016</v>
      </c>
      <c r="O15" s="12">
        <f t="shared" si="3"/>
        <v>59.07124657348951</v>
      </c>
      <c r="P15" s="10">
        <v>40</v>
      </c>
      <c r="Q15" s="12">
        <f t="shared" si="4"/>
        <v>5.6300312764267275</v>
      </c>
      <c r="R15" s="28"/>
    </row>
    <row r="16" spans="1:18" ht="15" x14ac:dyDescent="0.25">
      <c r="A16" s="10">
        <v>11</v>
      </c>
      <c r="B16" s="11" t="s">
        <v>38</v>
      </c>
      <c r="C16" s="10">
        <v>1921.86</v>
      </c>
      <c r="D16" s="10">
        <v>1841.4</v>
      </c>
      <c r="E16" s="10">
        <v>2046.82</v>
      </c>
      <c r="F16" s="10">
        <f t="shared" si="1"/>
        <v>124.96000000000004</v>
      </c>
      <c r="G16" s="17">
        <f t="shared" si="5"/>
        <v>6.5020344874236438</v>
      </c>
      <c r="H16" s="10">
        <v>1028.96</v>
      </c>
      <c r="I16" s="10">
        <v>948.57</v>
      </c>
      <c r="J16" s="10">
        <v>1249.05</v>
      </c>
      <c r="K16" s="10">
        <f t="shared" si="2"/>
        <v>220.08999999999992</v>
      </c>
      <c r="L16" s="17">
        <f t="shared" si="6"/>
        <v>21.389558389053015</v>
      </c>
      <c r="M16" s="12">
        <f t="shared" si="3"/>
        <v>53.539799985430783</v>
      </c>
      <c r="N16" s="12">
        <f t="shared" si="3"/>
        <v>51.513522319973937</v>
      </c>
      <c r="O16" s="12">
        <f t="shared" si="3"/>
        <v>61.023929803304632</v>
      </c>
      <c r="P16" s="10">
        <v>40</v>
      </c>
      <c r="Q16" s="12">
        <f t="shared" si="4"/>
        <v>7.4841298178738498</v>
      </c>
      <c r="R16" s="28"/>
    </row>
    <row r="17" spans="1:18" ht="15" x14ac:dyDescent="0.25">
      <c r="A17" s="10">
        <v>12</v>
      </c>
      <c r="B17" s="11" t="s">
        <v>39</v>
      </c>
      <c r="C17" s="10">
        <v>1232.82</v>
      </c>
      <c r="D17" s="10">
        <v>1185.47</v>
      </c>
      <c r="E17" s="10">
        <v>1297.96</v>
      </c>
      <c r="F17" s="10">
        <f t="shared" si="1"/>
        <v>65.1400000000001</v>
      </c>
      <c r="G17" s="17">
        <f t="shared" si="5"/>
        <v>5.2838208335361285</v>
      </c>
      <c r="H17" s="10">
        <v>529.5</v>
      </c>
      <c r="I17" s="10">
        <v>497.67</v>
      </c>
      <c r="J17" s="10">
        <v>691.28</v>
      </c>
      <c r="K17" s="10">
        <f t="shared" si="2"/>
        <v>161.77999999999997</v>
      </c>
      <c r="L17" s="17">
        <f t="shared" si="6"/>
        <v>30.553352219074593</v>
      </c>
      <c r="M17" s="12">
        <f t="shared" si="3"/>
        <v>42.950309047549524</v>
      </c>
      <c r="N17" s="12">
        <f t="shared" si="3"/>
        <v>41.980817734738118</v>
      </c>
      <c r="O17" s="12">
        <f t="shared" si="3"/>
        <v>53.258960214490422</v>
      </c>
      <c r="P17" s="10">
        <v>40</v>
      </c>
      <c r="Q17" s="12">
        <f t="shared" si="4"/>
        <v>10.308651166940898</v>
      </c>
      <c r="R17" s="28"/>
    </row>
    <row r="18" spans="1:18" ht="15" x14ac:dyDescent="0.25">
      <c r="A18" s="10">
        <v>13</v>
      </c>
      <c r="B18" s="11" t="s">
        <v>40</v>
      </c>
      <c r="C18" s="10">
        <v>5808.27</v>
      </c>
      <c r="D18" s="10">
        <v>7950.78</v>
      </c>
      <c r="E18" s="10">
        <v>6330.13</v>
      </c>
      <c r="F18" s="10">
        <f t="shared" si="1"/>
        <v>521.85999999999967</v>
      </c>
      <c r="G18" s="17">
        <f t="shared" si="5"/>
        <v>8.9847751568022769</v>
      </c>
      <c r="H18" s="10">
        <v>2740.04</v>
      </c>
      <c r="I18" s="10">
        <v>3713.28</v>
      </c>
      <c r="J18" s="10">
        <v>3412.48</v>
      </c>
      <c r="K18" s="10">
        <f t="shared" si="2"/>
        <v>672.44</v>
      </c>
      <c r="L18" s="17">
        <f t="shared" si="6"/>
        <v>24.541247573028134</v>
      </c>
      <c r="M18" s="12">
        <f t="shared" si="3"/>
        <v>47.174804201595308</v>
      </c>
      <c r="N18" s="12">
        <f t="shared" si="3"/>
        <v>46.703342313584336</v>
      </c>
      <c r="O18" s="12">
        <f t="shared" si="3"/>
        <v>53.908529524670115</v>
      </c>
      <c r="P18" s="10">
        <v>40</v>
      </c>
      <c r="Q18" s="12">
        <f t="shared" si="4"/>
        <v>6.7337253230748075</v>
      </c>
      <c r="R18" s="28"/>
    </row>
    <row r="19" spans="1:18" ht="15" x14ac:dyDescent="0.25">
      <c r="A19" s="10">
        <v>14</v>
      </c>
      <c r="B19" s="11" t="s">
        <v>2</v>
      </c>
      <c r="C19" s="10">
        <v>3447.69</v>
      </c>
      <c r="D19" s="10">
        <v>3372.65</v>
      </c>
      <c r="E19" s="10">
        <v>3764.67</v>
      </c>
      <c r="F19" s="10">
        <f t="shared" si="1"/>
        <v>316.98</v>
      </c>
      <c r="G19" s="17">
        <f t="shared" si="5"/>
        <v>9.1939820575515778</v>
      </c>
      <c r="H19" s="10">
        <v>1520.48</v>
      </c>
      <c r="I19" s="10">
        <v>1425.4</v>
      </c>
      <c r="J19" s="10">
        <v>1830.62</v>
      </c>
      <c r="K19" s="10">
        <f t="shared" si="2"/>
        <v>310.13999999999987</v>
      </c>
      <c r="L19" s="17">
        <f t="shared" si="6"/>
        <v>20.397506050720814</v>
      </c>
      <c r="M19" s="12">
        <f t="shared" si="3"/>
        <v>44.10141283003982</v>
      </c>
      <c r="N19" s="12">
        <f t="shared" si="3"/>
        <v>42.263501993980995</v>
      </c>
      <c r="O19" s="12">
        <f t="shared" si="3"/>
        <v>48.626307219490684</v>
      </c>
      <c r="P19" s="10">
        <v>40</v>
      </c>
      <c r="Q19" s="12">
        <f t="shared" si="4"/>
        <v>4.5248943894508642</v>
      </c>
      <c r="R19" s="28"/>
    </row>
    <row r="20" spans="1:18" ht="15" x14ac:dyDescent="0.25">
      <c r="A20" s="10">
        <v>15</v>
      </c>
      <c r="B20" s="11" t="s">
        <v>41</v>
      </c>
      <c r="C20" s="10">
        <v>2804.33</v>
      </c>
      <c r="D20" s="10">
        <v>2647.81</v>
      </c>
      <c r="E20" s="10">
        <v>2994.22</v>
      </c>
      <c r="F20" s="10">
        <f t="shared" si="1"/>
        <v>189.88999999999987</v>
      </c>
      <c r="G20" s="17">
        <f t="shared" si="5"/>
        <v>6.7713143602928278</v>
      </c>
      <c r="H20" s="10">
        <v>1834.73</v>
      </c>
      <c r="I20" s="10">
        <v>1859.33</v>
      </c>
      <c r="J20" s="10">
        <v>2433.66</v>
      </c>
      <c r="K20" s="10">
        <f t="shared" si="2"/>
        <v>598.92999999999984</v>
      </c>
      <c r="L20" s="17">
        <f t="shared" si="6"/>
        <v>32.644040267505289</v>
      </c>
      <c r="M20" s="12">
        <f t="shared" si="3"/>
        <v>65.424896499342083</v>
      </c>
      <c r="N20" s="12">
        <f t="shared" si="3"/>
        <v>70.221428274687383</v>
      </c>
      <c r="O20" s="12">
        <f t="shared" si="3"/>
        <v>81.2785967630969</v>
      </c>
      <c r="P20" s="10">
        <v>40</v>
      </c>
      <c r="Q20" s="12">
        <f t="shared" si="4"/>
        <v>15.853700263754817</v>
      </c>
      <c r="R20" s="28"/>
    </row>
    <row r="21" spans="1:18" ht="15" x14ac:dyDescent="0.25">
      <c r="A21" s="10">
        <v>16</v>
      </c>
      <c r="B21" s="11" t="s">
        <v>3</v>
      </c>
      <c r="C21" s="10">
        <v>3532.01</v>
      </c>
      <c r="D21" s="10">
        <v>3435.01</v>
      </c>
      <c r="E21" s="10">
        <v>3965.31</v>
      </c>
      <c r="F21" s="10">
        <f t="shared" si="1"/>
        <v>433.29999999999973</v>
      </c>
      <c r="G21" s="17">
        <f t="shared" si="5"/>
        <v>12.267802186290517</v>
      </c>
      <c r="H21" s="10">
        <v>1935.97</v>
      </c>
      <c r="I21" s="10">
        <v>1889.57</v>
      </c>
      <c r="J21" s="10">
        <v>2360.44</v>
      </c>
      <c r="K21" s="10">
        <f t="shared" si="2"/>
        <v>424.47</v>
      </c>
      <c r="L21" s="17">
        <f t="shared" si="6"/>
        <v>21.925443059551544</v>
      </c>
      <c r="M21" s="12">
        <f t="shared" si="3"/>
        <v>54.81213246848111</v>
      </c>
      <c r="N21" s="12">
        <f t="shared" si="3"/>
        <v>55.009155722981873</v>
      </c>
      <c r="O21" s="12">
        <f t="shared" si="3"/>
        <v>59.527250076286599</v>
      </c>
      <c r="P21" s="10">
        <v>40</v>
      </c>
      <c r="Q21" s="12">
        <f t="shared" si="4"/>
        <v>4.7151176078054888</v>
      </c>
      <c r="R21" s="28"/>
    </row>
    <row r="22" spans="1:18" ht="15" x14ac:dyDescent="0.25">
      <c r="A22" s="10">
        <v>17</v>
      </c>
      <c r="B22" s="11" t="s">
        <v>42</v>
      </c>
      <c r="C22" s="10">
        <v>1248.42</v>
      </c>
      <c r="D22" s="10">
        <v>0</v>
      </c>
      <c r="E22" s="10">
        <v>1516.14</v>
      </c>
      <c r="F22" s="10">
        <f t="shared" si="1"/>
        <v>267.72000000000003</v>
      </c>
      <c r="G22" s="17">
        <f t="shared" si="5"/>
        <v>21.444706108521171</v>
      </c>
      <c r="H22" s="10">
        <v>598.29</v>
      </c>
      <c r="I22" s="10">
        <v>0</v>
      </c>
      <c r="J22" s="10">
        <v>863.02</v>
      </c>
      <c r="K22" s="10">
        <f t="shared" si="2"/>
        <v>264.73</v>
      </c>
      <c r="L22" s="17">
        <f t="shared" si="6"/>
        <v>44.247772819201394</v>
      </c>
      <c r="M22" s="12">
        <f t="shared" si="3"/>
        <v>47.923775652424659</v>
      </c>
      <c r="N22" s="12" t="e">
        <f t="shared" si="3"/>
        <v>#DIV/0!</v>
      </c>
      <c r="O22" s="12">
        <f t="shared" si="3"/>
        <v>56.922183967179805</v>
      </c>
      <c r="P22" s="10">
        <v>40</v>
      </c>
      <c r="Q22" s="12">
        <f t="shared" si="4"/>
        <v>8.9984083147551459</v>
      </c>
      <c r="R22" s="28"/>
    </row>
    <row r="23" spans="1:18" ht="15" x14ac:dyDescent="0.25">
      <c r="A23" s="10">
        <v>18</v>
      </c>
      <c r="B23" s="11" t="s">
        <v>43</v>
      </c>
      <c r="C23" s="10">
        <v>2020.75</v>
      </c>
      <c r="D23" s="10">
        <v>1950.3</v>
      </c>
      <c r="E23" s="10">
        <v>2212.02</v>
      </c>
      <c r="F23" s="10">
        <f t="shared" si="1"/>
        <v>191.26999999999998</v>
      </c>
      <c r="G23" s="17">
        <f t="shared" si="5"/>
        <v>9.4652975380428046</v>
      </c>
      <c r="H23" s="10">
        <v>1232.58</v>
      </c>
      <c r="I23" s="10">
        <v>1173.67</v>
      </c>
      <c r="J23" s="10">
        <v>1444.17</v>
      </c>
      <c r="K23" s="10">
        <f t="shared" si="2"/>
        <v>211.59000000000015</v>
      </c>
      <c r="L23" s="17">
        <f t="shared" si="6"/>
        <v>17.166431387820683</v>
      </c>
      <c r="M23" s="12">
        <f t="shared" si="3"/>
        <v>60.996164790300625</v>
      </c>
      <c r="N23" s="12">
        <f t="shared" si="3"/>
        <v>60.178946828693029</v>
      </c>
      <c r="O23" s="12">
        <f t="shared" si="3"/>
        <v>65.28738438169637</v>
      </c>
      <c r="P23" s="10">
        <v>40</v>
      </c>
      <c r="Q23" s="12">
        <f t="shared" si="4"/>
        <v>4.2912195913957447</v>
      </c>
      <c r="R23" s="28"/>
    </row>
    <row r="24" spans="1:18" ht="15" x14ac:dyDescent="0.25">
      <c r="A24" s="10">
        <v>19</v>
      </c>
      <c r="B24" s="11" t="s">
        <v>4</v>
      </c>
      <c r="C24" s="10">
        <v>10601.24</v>
      </c>
      <c r="D24" s="10">
        <v>10544.3</v>
      </c>
      <c r="E24" s="10">
        <v>11423.6</v>
      </c>
      <c r="F24" s="10">
        <f t="shared" si="1"/>
        <v>822.36000000000058</v>
      </c>
      <c r="G24" s="17">
        <f t="shared" si="5"/>
        <v>7.7572057608355314</v>
      </c>
      <c r="H24" s="10">
        <v>6237.21</v>
      </c>
      <c r="I24" s="10">
        <v>5722.28</v>
      </c>
      <c r="J24" s="10">
        <v>7023.7</v>
      </c>
      <c r="K24" s="10">
        <f t="shared" si="2"/>
        <v>786.48999999999978</v>
      </c>
      <c r="L24" s="17">
        <f t="shared" si="6"/>
        <v>12.609644376251557</v>
      </c>
      <c r="M24" s="12">
        <f t="shared" si="3"/>
        <v>58.834721221291097</v>
      </c>
      <c r="N24" s="12">
        <f t="shared" si="3"/>
        <v>54.268941513424316</v>
      </c>
      <c r="O24" s="12">
        <f t="shared" si="3"/>
        <v>61.484120592457714</v>
      </c>
      <c r="P24" s="10">
        <v>40</v>
      </c>
      <c r="Q24" s="12">
        <f t="shared" si="4"/>
        <v>2.6493993711666164</v>
      </c>
      <c r="R24" s="28"/>
    </row>
    <row r="25" spans="1:18" ht="15" x14ac:dyDescent="0.25">
      <c r="A25" s="10">
        <v>20</v>
      </c>
      <c r="B25" s="11" t="s">
        <v>17</v>
      </c>
      <c r="C25" s="10">
        <v>2029.1</v>
      </c>
      <c r="D25" s="10">
        <v>5498.17</v>
      </c>
      <c r="E25" s="10">
        <v>2150.39</v>
      </c>
      <c r="F25" s="10">
        <f>(E25-C25)</f>
        <v>121.28999999999996</v>
      </c>
      <c r="G25" s="17">
        <f t="shared" si="5"/>
        <v>5.9775269824059913</v>
      </c>
      <c r="H25" s="10">
        <v>1724.61</v>
      </c>
      <c r="I25" s="10">
        <v>2688.97</v>
      </c>
      <c r="J25" s="10">
        <v>1894.24</v>
      </c>
      <c r="K25" s="10">
        <f t="shared" si="2"/>
        <v>169.63000000000011</v>
      </c>
      <c r="L25" s="17">
        <f t="shared" si="6"/>
        <v>9.8358469451064376</v>
      </c>
      <c r="M25" s="12">
        <f t="shared" si="3"/>
        <v>84.993839633334971</v>
      </c>
      <c r="N25" s="12">
        <f t="shared" si="3"/>
        <v>48.906636208047402</v>
      </c>
      <c r="O25" s="12">
        <f t="shared" si="3"/>
        <v>88.088207255428088</v>
      </c>
      <c r="P25" s="10">
        <v>40</v>
      </c>
      <c r="Q25" s="12">
        <f t="shared" si="4"/>
        <v>3.0943676220931167</v>
      </c>
      <c r="R25" s="28"/>
    </row>
    <row r="26" spans="1:18" ht="15" x14ac:dyDescent="0.25">
      <c r="A26" s="10">
        <v>21</v>
      </c>
      <c r="B26" s="11" t="s">
        <v>44</v>
      </c>
      <c r="C26" s="10">
        <v>4213.0200000000004</v>
      </c>
      <c r="D26" s="10">
        <v>4142.0600000000004</v>
      </c>
      <c r="E26" s="10">
        <v>4995.47</v>
      </c>
      <c r="F26" s="10">
        <f t="shared" si="1"/>
        <v>782.44999999999982</v>
      </c>
      <c r="G26" s="17">
        <f t="shared" si="5"/>
        <v>18.572188121584983</v>
      </c>
      <c r="H26" s="10">
        <v>3190.55</v>
      </c>
      <c r="I26" s="10">
        <v>3039.89</v>
      </c>
      <c r="J26" s="10">
        <v>3898.31</v>
      </c>
      <c r="K26" s="10">
        <f t="shared" si="2"/>
        <v>707.75999999999976</v>
      </c>
      <c r="L26" s="17">
        <f t="shared" si="6"/>
        <v>22.18300919904091</v>
      </c>
      <c r="M26" s="12">
        <f t="shared" si="3"/>
        <v>75.730710986418288</v>
      </c>
      <c r="N26" s="12">
        <f t="shared" si="3"/>
        <v>73.39077657011245</v>
      </c>
      <c r="O26" s="12">
        <f t="shared" si="3"/>
        <v>78.036901432698031</v>
      </c>
      <c r="P26" s="10">
        <v>40</v>
      </c>
      <c r="Q26" s="12">
        <f t="shared" si="4"/>
        <v>2.3061904462797429</v>
      </c>
      <c r="R26" s="28"/>
    </row>
    <row r="27" spans="1:18" ht="15" x14ac:dyDescent="0.25">
      <c r="A27" s="10">
        <v>22</v>
      </c>
      <c r="B27" s="11" t="s">
        <v>45</v>
      </c>
      <c r="C27" s="10">
        <v>3571.73</v>
      </c>
      <c r="D27" s="10">
        <v>0</v>
      </c>
      <c r="E27" s="10">
        <v>3608.7</v>
      </c>
      <c r="F27" s="10">
        <f t="shared" si="1"/>
        <v>36.9699999999998</v>
      </c>
      <c r="G27" s="17">
        <f t="shared" si="5"/>
        <v>1.0350726398691894</v>
      </c>
      <c r="H27" s="10">
        <v>1037.24</v>
      </c>
      <c r="I27" s="10">
        <v>0</v>
      </c>
      <c r="J27" s="10">
        <v>1154.02</v>
      </c>
      <c r="K27" s="10">
        <f t="shared" si="2"/>
        <v>116.77999999999997</v>
      </c>
      <c r="L27" s="17">
        <f t="shared" si="6"/>
        <v>11.258725078091857</v>
      </c>
      <c r="M27" s="12">
        <f t="shared" si="3"/>
        <v>29.040269001296291</v>
      </c>
      <c r="N27" s="12" t="e">
        <f t="shared" si="3"/>
        <v>#DIV/0!</v>
      </c>
      <c r="O27" s="12">
        <f t="shared" si="3"/>
        <v>31.978828941169951</v>
      </c>
      <c r="P27" s="10">
        <v>40</v>
      </c>
      <c r="Q27" s="12">
        <f t="shared" si="4"/>
        <v>2.9385599398736595</v>
      </c>
      <c r="R27" s="28"/>
    </row>
    <row r="28" spans="1:18" ht="15" x14ac:dyDescent="0.25">
      <c r="A28" s="10">
        <v>23</v>
      </c>
      <c r="B28" s="11" t="s">
        <v>46</v>
      </c>
      <c r="C28" s="10">
        <v>946.39</v>
      </c>
      <c r="D28" s="10">
        <v>0</v>
      </c>
      <c r="E28" s="10">
        <v>1015.68</v>
      </c>
      <c r="F28" s="10">
        <f t="shared" si="1"/>
        <v>69.289999999999964</v>
      </c>
      <c r="G28" s="17">
        <f t="shared" si="5"/>
        <v>7.3215059330719852</v>
      </c>
      <c r="H28" s="10">
        <v>251.61</v>
      </c>
      <c r="I28" s="10">
        <v>0</v>
      </c>
      <c r="J28" s="10">
        <v>356.05</v>
      </c>
      <c r="K28" s="10">
        <f t="shared" si="2"/>
        <v>104.44</v>
      </c>
      <c r="L28" s="17">
        <f t="shared" si="6"/>
        <v>41.508684074559831</v>
      </c>
      <c r="M28" s="12">
        <f t="shared" si="3"/>
        <v>26.586291063937701</v>
      </c>
      <c r="N28" s="12" t="e">
        <f t="shared" si="3"/>
        <v>#DIV/0!</v>
      </c>
      <c r="O28" s="12">
        <f t="shared" si="3"/>
        <v>35.055332388153751</v>
      </c>
      <c r="P28" s="10">
        <v>40</v>
      </c>
      <c r="Q28" s="12">
        <f t="shared" si="4"/>
        <v>8.4690413242160503</v>
      </c>
      <c r="R28" s="28"/>
    </row>
    <row r="29" spans="1:18" ht="15" x14ac:dyDescent="0.25">
      <c r="A29" s="10">
        <v>24</v>
      </c>
      <c r="B29" s="11" t="s">
        <v>7</v>
      </c>
      <c r="C29" s="10">
        <v>1982.27</v>
      </c>
      <c r="D29" s="10">
        <v>1956.81</v>
      </c>
      <c r="E29" s="10">
        <v>2242.9299999999998</v>
      </c>
      <c r="F29" s="10">
        <f t="shared" si="1"/>
        <v>260.65999999999985</v>
      </c>
      <c r="G29" s="17">
        <f t="shared" si="5"/>
        <v>13.149570946440184</v>
      </c>
      <c r="H29" s="10">
        <v>1125.71</v>
      </c>
      <c r="I29" s="10">
        <v>1095.7</v>
      </c>
      <c r="J29" s="10">
        <v>1366.28</v>
      </c>
      <c r="K29" s="10">
        <f t="shared" si="2"/>
        <v>240.56999999999994</v>
      </c>
      <c r="L29" s="17">
        <f t="shared" si="6"/>
        <v>21.370512831901639</v>
      </c>
      <c r="M29" s="12">
        <f t="shared" si="3"/>
        <v>56.788933899014772</v>
      </c>
      <c r="N29" s="12">
        <f t="shared" si="3"/>
        <v>55.994194633101834</v>
      </c>
      <c r="O29" s="12">
        <f t="shared" si="3"/>
        <v>60.9149639088157</v>
      </c>
      <c r="P29" s="10">
        <v>40</v>
      </c>
      <c r="Q29" s="12">
        <f t="shared" si="4"/>
        <v>4.1260300098009282</v>
      </c>
      <c r="R29" s="28"/>
    </row>
    <row r="30" spans="1:18" ht="15" x14ac:dyDescent="0.25">
      <c r="A30" s="10">
        <v>25</v>
      </c>
      <c r="B30" s="11" t="s">
        <v>47</v>
      </c>
      <c r="C30" s="10">
        <v>715.11</v>
      </c>
      <c r="D30" s="10">
        <v>687.05</v>
      </c>
      <c r="E30" s="10">
        <v>772.72</v>
      </c>
      <c r="F30" s="10">
        <f t="shared" si="1"/>
        <v>57.610000000000014</v>
      </c>
      <c r="G30" s="17">
        <f t="shared" si="5"/>
        <v>8.056103256841606</v>
      </c>
      <c r="H30" s="10">
        <v>301.38</v>
      </c>
      <c r="I30" s="10">
        <v>281.99</v>
      </c>
      <c r="J30" s="10">
        <v>370.7</v>
      </c>
      <c r="K30" s="10">
        <f t="shared" si="2"/>
        <v>69.319999999999993</v>
      </c>
      <c r="L30" s="17">
        <f t="shared" si="6"/>
        <v>23.000862698254693</v>
      </c>
      <c r="M30" s="12">
        <f t="shared" si="3"/>
        <v>42.144565171791754</v>
      </c>
      <c r="N30" s="12">
        <f t="shared" si="3"/>
        <v>41.043592169419988</v>
      </c>
      <c r="O30" s="12">
        <f t="shared" si="3"/>
        <v>47.973392690754736</v>
      </c>
      <c r="P30" s="10">
        <v>40</v>
      </c>
      <c r="Q30" s="12">
        <f t="shared" si="4"/>
        <v>5.8288275189629815</v>
      </c>
      <c r="R30" s="28"/>
    </row>
    <row r="31" spans="1:18" ht="15" x14ac:dyDescent="0.25">
      <c r="A31" s="10">
        <v>26</v>
      </c>
      <c r="B31" s="11" t="s">
        <v>5</v>
      </c>
      <c r="C31" s="10">
        <v>9329.7800000000007</v>
      </c>
      <c r="D31" s="10">
        <v>10321.459999999999</v>
      </c>
      <c r="E31" s="10">
        <v>9856.2800000000007</v>
      </c>
      <c r="F31" s="10">
        <f t="shared" si="1"/>
        <v>526.5</v>
      </c>
      <c r="G31" s="17">
        <f t="shared" si="5"/>
        <v>5.6432198829983129</v>
      </c>
      <c r="H31" s="10">
        <v>6669.93</v>
      </c>
      <c r="I31" s="10">
        <v>7142.21</v>
      </c>
      <c r="J31" s="10">
        <v>7942.3</v>
      </c>
      <c r="K31" s="10">
        <f t="shared" si="2"/>
        <v>1272.3699999999999</v>
      </c>
      <c r="L31" s="17">
        <f t="shared" si="6"/>
        <v>19.076212194130971</v>
      </c>
      <c r="M31" s="12">
        <f t="shared" si="3"/>
        <v>71.490753265350307</v>
      </c>
      <c r="N31" s="12">
        <f t="shared" si="3"/>
        <v>69.197671647228205</v>
      </c>
      <c r="O31" s="12">
        <f t="shared" si="3"/>
        <v>80.581111737897047</v>
      </c>
      <c r="P31" s="10">
        <v>40</v>
      </c>
      <c r="Q31" s="12">
        <f t="shared" si="4"/>
        <v>9.0903584725467397</v>
      </c>
      <c r="R31" s="28"/>
    </row>
    <row r="32" spans="1:18" ht="15" x14ac:dyDescent="0.25">
      <c r="A32" s="10">
        <v>27</v>
      </c>
      <c r="B32" s="11" t="s">
        <v>48</v>
      </c>
      <c r="C32" s="10">
        <v>74635.039999999994</v>
      </c>
      <c r="D32" s="10">
        <v>70528.789999999994</v>
      </c>
      <c r="E32" s="10">
        <v>80957.19</v>
      </c>
      <c r="F32" s="10">
        <f t="shared" si="1"/>
        <v>6322.1500000000087</v>
      </c>
      <c r="G32" s="17">
        <f t="shared" si="5"/>
        <v>8.4707531475832383</v>
      </c>
      <c r="H32" s="10">
        <v>81721.78</v>
      </c>
      <c r="I32" s="10">
        <v>76047.5</v>
      </c>
      <c r="J32" s="10">
        <v>93178.72</v>
      </c>
      <c r="K32" s="10">
        <f t="shared" si="2"/>
        <v>11456.940000000002</v>
      </c>
      <c r="L32" s="17">
        <f t="shared" si="6"/>
        <v>14.01944499985194</v>
      </c>
      <c r="M32" s="12">
        <f t="shared" si="3"/>
        <v>109.49519153470007</v>
      </c>
      <c r="N32" s="12">
        <f t="shared" si="3"/>
        <v>107.82476205816094</v>
      </c>
      <c r="O32" s="12">
        <f t="shared" si="3"/>
        <v>115.09628730937919</v>
      </c>
      <c r="P32" s="10">
        <v>40</v>
      </c>
      <c r="Q32" s="12">
        <f t="shared" si="4"/>
        <v>5.6010957746791235</v>
      </c>
      <c r="R32" s="28"/>
    </row>
    <row r="33" spans="1:18" ht="15" x14ac:dyDescent="0.25">
      <c r="A33" s="10">
        <v>28</v>
      </c>
      <c r="B33" s="11" t="s">
        <v>14</v>
      </c>
      <c r="C33" s="10">
        <v>6834.63</v>
      </c>
      <c r="D33" s="10">
        <v>8944.17</v>
      </c>
      <c r="E33" s="10">
        <v>8092.49</v>
      </c>
      <c r="F33" s="10">
        <f t="shared" si="1"/>
        <v>1257.8599999999997</v>
      </c>
      <c r="G33" s="17">
        <f t="shared" si="5"/>
        <v>18.404215005055132</v>
      </c>
      <c r="H33" s="10">
        <v>3735.14</v>
      </c>
      <c r="I33" s="10">
        <v>4380.83</v>
      </c>
      <c r="J33" s="10">
        <v>4592.3500000000004</v>
      </c>
      <c r="K33" s="10">
        <f t="shared" si="2"/>
        <v>857.21000000000049</v>
      </c>
      <c r="L33" s="17">
        <f t="shared" si="6"/>
        <v>22.949876042129628</v>
      </c>
      <c r="M33" s="12">
        <f t="shared" si="3"/>
        <v>54.650215154295111</v>
      </c>
      <c r="N33" s="12">
        <f t="shared" si="3"/>
        <v>48.979726458687608</v>
      </c>
      <c r="O33" s="12">
        <f t="shared" si="3"/>
        <v>56.748293788438417</v>
      </c>
      <c r="P33" s="10">
        <v>40</v>
      </c>
      <c r="Q33" s="12">
        <f t="shared" si="4"/>
        <v>2.098078634143306</v>
      </c>
      <c r="R33" s="28"/>
    </row>
    <row r="34" spans="1:18" ht="15" x14ac:dyDescent="0.25">
      <c r="A34" s="10">
        <v>29</v>
      </c>
      <c r="B34" s="11" t="s">
        <v>49</v>
      </c>
      <c r="C34" s="10">
        <v>2436.84</v>
      </c>
      <c r="D34" s="10">
        <v>0</v>
      </c>
      <c r="E34" s="10">
        <v>2771.3</v>
      </c>
      <c r="F34" s="10">
        <f t="shared" si="1"/>
        <v>334.46000000000004</v>
      </c>
      <c r="G34" s="17">
        <f t="shared" si="5"/>
        <v>13.725152246351833</v>
      </c>
      <c r="H34" s="10">
        <v>1179.0999999999999</v>
      </c>
      <c r="I34" s="10">
        <v>0</v>
      </c>
      <c r="J34" s="10">
        <v>1416.21</v>
      </c>
      <c r="K34" s="10">
        <f t="shared" si="2"/>
        <v>237.11000000000013</v>
      </c>
      <c r="L34" s="17">
        <f t="shared" si="6"/>
        <v>20.109405478754994</v>
      </c>
      <c r="M34" s="12">
        <f t="shared" si="3"/>
        <v>48.386434891088456</v>
      </c>
      <c r="N34" s="12" t="e">
        <f t="shared" si="3"/>
        <v>#DIV/0!</v>
      </c>
      <c r="O34" s="12">
        <f t="shared" si="3"/>
        <v>51.102731570021284</v>
      </c>
      <c r="P34" s="10">
        <v>40</v>
      </c>
      <c r="Q34" s="12">
        <f t="shared" si="4"/>
        <v>2.716296678932828</v>
      </c>
      <c r="R34" s="28"/>
    </row>
    <row r="35" spans="1:18" ht="15" x14ac:dyDescent="0.25">
      <c r="A35" s="10">
        <v>30</v>
      </c>
      <c r="B35" s="11" t="s">
        <v>50</v>
      </c>
      <c r="C35" s="10">
        <v>1850.77</v>
      </c>
      <c r="D35" s="10">
        <v>0</v>
      </c>
      <c r="E35" s="10">
        <v>2144.77</v>
      </c>
      <c r="F35" s="10">
        <f t="shared" si="1"/>
        <v>294</v>
      </c>
      <c r="G35" s="17">
        <f t="shared" si="5"/>
        <v>15.885280180681555</v>
      </c>
      <c r="H35" s="10">
        <v>934.36</v>
      </c>
      <c r="I35" s="10">
        <v>0</v>
      </c>
      <c r="J35" s="10">
        <v>1152.27</v>
      </c>
      <c r="K35" s="10">
        <f t="shared" si="2"/>
        <v>217.90999999999997</v>
      </c>
      <c r="L35" s="17">
        <f t="shared" si="6"/>
        <v>23.321845969433618</v>
      </c>
      <c r="M35" s="12">
        <f t="shared" si="3"/>
        <v>50.484933298032708</v>
      </c>
      <c r="N35" s="12" t="e">
        <f t="shared" si="3"/>
        <v>#DIV/0!</v>
      </c>
      <c r="O35" s="12">
        <f t="shared" si="3"/>
        <v>53.724641803083784</v>
      </c>
      <c r="P35" s="10">
        <v>40</v>
      </c>
      <c r="Q35" s="12">
        <f t="shared" si="4"/>
        <v>3.2397085050510768</v>
      </c>
      <c r="R35" s="28"/>
    </row>
    <row r="36" spans="1:18" ht="15" x14ac:dyDescent="0.25">
      <c r="A36" s="10">
        <v>31</v>
      </c>
      <c r="B36" s="11" t="s">
        <v>6</v>
      </c>
      <c r="C36" s="10">
        <v>948.14</v>
      </c>
      <c r="D36" s="10">
        <v>873.33</v>
      </c>
      <c r="E36" s="10">
        <v>1068.0899999999999</v>
      </c>
      <c r="F36" s="10">
        <f t="shared" si="1"/>
        <v>119.94999999999993</v>
      </c>
      <c r="G36" s="17">
        <f t="shared" si="5"/>
        <v>12.651085282764141</v>
      </c>
      <c r="H36" s="10">
        <v>397.02</v>
      </c>
      <c r="I36" s="10">
        <v>393.36</v>
      </c>
      <c r="J36" s="10">
        <v>471.2</v>
      </c>
      <c r="K36" s="10">
        <f t="shared" si="2"/>
        <v>74.180000000000007</v>
      </c>
      <c r="L36" s="17">
        <f t="shared" si="6"/>
        <v>18.684197269658963</v>
      </c>
      <c r="M36" s="12">
        <f t="shared" si="3"/>
        <v>41.873562975931819</v>
      </c>
      <c r="N36" s="12">
        <f t="shared" si="3"/>
        <v>45.041393287760641</v>
      </c>
      <c r="O36" s="12">
        <f t="shared" si="3"/>
        <v>44.116132535647743</v>
      </c>
      <c r="P36" s="10">
        <v>40</v>
      </c>
      <c r="Q36" s="12">
        <f t="shared" si="4"/>
        <v>2.2425695597159248</v>
      </c>
      <c r="R36" s="28"/>
    </row>
    <row r="37" spans="1:18" ht="15" x14ac:dyDescent="0.25">
      <c r="A37" s="10">
        <v>32</v>
      </c>
      <c r="B37" s="11" t="s">
        <v>9</v>
      </c>
      <c r="C37" s="10">
        <v>4264.54</v>
      </c>
      <c r="D37" s="10">
        <v>4108.3</v>
      </c>
      <c r="E37" s="10">
        <v>4588.93</v>
      </c>
      <c r="F37" s="10">
        <f t="shared" si="1"/>
        <v>324.39000000000033</v>
      </c>
      <c r="G37" s="17">
        <f t="shared" si="5"/>
        <v>7.6066820805995565</v>
      </c>
      <c r="H37" s="10">
        <v>1497.65</v>
      </c>
      <c r="I37" s="10">
        <v>1456.44</v>
      </c>
      <c r="J37" s="10">
        <v>1778.02</v>
      </c>
      <c r="K37" s="10">
        <f t="shared" si="2"/>
        <v>280.36999999999989</v>
      </c>
      <c r="L37" s="17">
        <f t="shared" si="6"/>
        <v>18.720662371047965</v>
      </c>
      <c r="M37" s="12">
        <f t="shared" si="3"/>
        <v>35.118676340238345</v>
      </c>
      <c r="N37" s="12">
        <f t="shared" si="3"/>
        <v>35.451159847138719</v>
      </c>
      <c r="O37" s="12">
        <f t="shared" si="3"/>
        <v>38.745851429418181</v>
      </c>
      <c r="P37" s="10">
        <v>40</v>
      </c>
      <c r="Q37" s="12">
        <f t="shared" si="4"/>
        <v>3.6271750891798362</v>
      </c>
      <c r="R37" s="28"/>
    </row>
    <row r="38" spans="1:18" ht="15" x14ac:dyDescent="0.25">
      <c r="A38" s="10">
        <v>33</v>
      </c>
      <c r="B38" s="11" t="s">
        <v>15</v>
      </c>
      <c r="C38" s="10">
        <v>6931.2</v>
      </c>
      <c r="D38" s="10">
        <v>6785.5</v>
      </c>
      <c r="E38" s="10">
        <v>7765.52</v>
      </c>
      <c r="F38" s="10">
        <f t="shared" si="1"/>
        <v>834.32000000000062</v>
      </c>
      <c r="G38" s="17">
        <f t="shared" si="5"/>
        <v>12.037165281625125</v>
      </c>
      <c r="H38" s="10">
        <v>3404.12</v>
      </c>
      <c r="I38" s="10">
        <v>3241.1</v>
      </c>
      <c r="J38" s="10">
        <v>3898.09</v>
      </c>
      <c r="K38" s="10">
        <f t="shared" si="2"/>
        <v>493.97000000000025</v>
      </c>
      <c r="L38" s="17">
        <f t="shared" si="6"/>
        <v>14.510945560086022</v>
      </c>
      <c r="M38" s="12">
        <f t="shared" si="3"/>
        <v>49.112996306555864</v>
      </c>
      <c r="N38" s="12">
        <f t="shared" si="3"/>
        <v>47.765087318546904</v>
      </c>
      <c r="O38" s="12">
        <f t="shared" si="3"/>
        <v>50.197411119925007</v>
      </c>
      <c r="P38" s="10">
        <v>40</v>
      </c>
      <c r="Q38" s="12">
        <f t="shared" si="4"/>
        <v>1.0844148133691434</v>
      </c>
      <c r="R38" s="28"/>
    </row>
    <row r="39" spans="1:18" x14ac:dyDescent="0.2">
      <c r="A39" s="26" t="s">
        <v>24</v>
      </c>
      <c r="B39" s="27"/>
      <c r="C39" s="6">
        <f>SUM(C4:C38)</f>
        <v>237871.84000000005</v>
      </c>
      <c r="D39" s="6">
        <f>SUM(D4:D38)</f>
        <v>231819.43999999994</v>
      </c>
      <c r="E39" s="6">
        <f>SUM(E4:E38)</f>
        <v>260343.93999999997</v>
      </c>
      <c r="F39" s="6">
        <f t="shared" si="1"/>
        <v>22472.099999999919</v>
      </c>
      <c r="G39" s="18">
        <f t="shared" si="5"/>
        <v>9.4471459925646997</v>
      </c>
      <c r="H39" s="6">
        <f>SUM(H4:H38)</f>
        <v>171173.57</v>
      </c>
      <c r="I39" s="6">
        <f>SUM(I4:I38)</f>
        <v>160749.24</v>
      </c>
      <c r="J39" s="6">
        <f>SUM(J4:J38)</f>
        <v>199695.1</v>
      </c>
      <c r="K39" s="6">
        <f t="shared" si="2"/>
        <v>28521.53</v>
      </c>
      <c r="L39" s="18">
        <f t="shared" si="6"/>
        <v>16.662344543027292</v>
      </c>
      <c r="M39" s="7">
        <f t="shared" si="3"/>
        <v>71.960417845172415</v>
      </c>
      <c r="N39" s="7">
        <f t="shared" si="3"/>
        <v>69.34243305910843</v>
      </c>
      <c r="O39" s="7">
        <f t="shared" si="3"/>
        <v>76.704339651616252</v>
      </c>
      <c r="P39" s="7">
        <v>40</v>
      </c>
      <c r="Q39" s="7">
        <f t="shared" si="4"/>
        <v>4.7439218064438364</v>
      </c>
      <c r="R39" s="29"/>
    </row>
    <row r="40" spans="1:18" x14ac:dyDescent="0.2">
      <c r="G40" s="19" t="str">
        <f t="shared" si="5"/>
        <v/>
      </c>
      <c r="L40" s="19" t="str">
        <f t="shared" si="6"/>
        <v/>
      </c>
      <c r="R40" s="28"/>
    </row>
    <row r="41" spans="1:18" x14ac:dyDescent="0.2">
      <c r="G41" s="19" t="str">
        <f t="shared" si="5"/>
        <v/>
      </c>
      <c r="L41" s="19" t="str">
        <f t="shared" si="6"/>
        <v/>
      </c>
      <c r="R41" s="28"/>
    </row>
    <row r="42" spans="1:18" x14ac:dyDescent="0.2">
      <c r="G42" s="19" t="str">
        <f t="shared" si="5"/>
        <v/>
      </c>
      <c r="L42" s="19" t="str">
        <f t="shared" si="6"/>
        <v/>
      </c>
      <c r="R42" s="28"/>
    </row>
    <row r="43" spans="1:18" x14ac:dyDescent="0.2">
      <c r="G43" s="19" t="str">
        <f t="shared" si="5"/>
        <v/>
      </c>
      <c r="L43" s="19" t="str">
        <f t="shared" si="6"/>
        <v/>
      </c>
      <c r="R43" s="28"/>
    </row>
    <row r="44" spans="1:18" x14ac:dyDescent="0.2">
      <c r="G44" s="19" t="str">
        <f t="shared" si="5"/>
        <v/>
      </c>
      <c r="L44" s="19" t="str">
        <f t="shared" si="6"/>
        <v/>
      </c>
      <c r="R44" s="28"/>
    </row>
    <row r="45" spans="1:18" x14ac:dyDescent="0.2">
      <c r="G45" s="19" t="str">
        <f t="shared" si="5"/>
        <v/>
      </c>
      <c r="L45" s="19" t="str">
        <f t="shared" si="6"/>
        <v/>
      </c>
      <c r="R45" s="28"/>
    </row>
    <row r="46" spans="1:18" x14ac:dyDescent="0.2">
      <c r="G46" s="19" t="str">
        <f t="shared" si="5"/>
        <v/>
      </c>
      <c r="L46" s="19" t="str">
        <f t="shared" si="6"/>
        <v/>
      </c>
      <c r="R46" s="28"/>
    </row>
    <row r="47" spans="1:18" x14ac:dyDescent="0.2">
      <c r="G47" s="19" t="str">
        <f t="shared" si="5"/>
        <v/>
      </c>
      <c r="L47" s="19" t="str">
        <f t="shared" si="6"/>
        <v/>
      </c>
      <c r="R47" s="28"/>
    </row>
    <row r="48" spans="1:18" x14ac:dyDescent="0.2">
      <c r="G48" s="19" t="str">
        <f t="shared" si="5"/>
        <v/>
      </c>
      <c r="L48" s="19" t="str">
        <f t="shared" si="6"/>
        <v/>
      </c>
      <c r="R48" s="28"/>
    </row>
    <row r="49" spans="7:12" x14ac:dyDescent="0.2">
      <c r="G49" s="19" t="str">
        <f t="shared" si="5"/>
        <v/>
      </c>
      <c r="L49" s="19" t="str">
        <f t="shared" si="6"/>
        <v/>
      </c>
    </row>
    <row r="50" spans="7:12" x14ac:dyDescent="0.2">
      <c r="G50" s="19" t="str">
        <f t="shared" si="5"/>
        <v/>
      </c>
      <c r="L50" s="19" t="str">
        <f t="shared" si="6"/>
        <v/>
      </c>
    </row>
    <row r="51" spans="7:12" x14ac:dyDescent="0.2">
      <c r="G51" s="19" t="str">
        <f t="shared" si="5"/>
        <v/>
      </c>
    </row>
  </sheetData>
  <mergeCells count="12">
    <mergeCell ref="R3:R48"/>
    <mergeCell ref="F4:G4"/>
    <mergeCell ref="K4:L4"/>
    <mergeCell ref="A39:B39"/>
    <mergeCell ref="C1:Q1"/>
    <mergeCell ref="C2:M2"/>
    <mergeCell ref="P2:Q2"/>
    <mergeCell ref="A3:A4"/>
    <mergeCell ref="B3:B4"/>
    <mergeCell ref="C3:G3"/>
    <mergeCell ref="H3:L3"/>
    <mergeCell ref="M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DIST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2024-05-06T13:37:10Z</dcterms:modified>
</cp:coreProperties>
</file>